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as\Downloads\"/>
    </mc:Choice>
  </mc:AlternateContent>
  <xr:revisionPtr revIDLastSave="0" documentId="8_{3623BC92-461D-4793-8046-E19DD4C7F4A4}" xr6:coauthVersionLast="47" xr6:coauthVersionMax="47" xr10:uidLastSave="{00000000-0000-0000-0000-000000000000}"/>
  <bookViews>
    <workbookView xWindow="-120" yWindow="-120" windowWidth="20730" windowHeight="11160" firstSheet="2" activeTab="13" xr2:uid="{00000000-000D-0000-FFFF-FFFF00000000}"/>
  </bookViews>
  <sheets>
    <sheet name="הודעת למס מעובדת" sheetId="22" state="hidden" r:id="rId1"/>
    <sheet name="להעתיק לכאן את הלמס הגולמי" sheetId="24" state="hidden" r:id="rId2"/>
    <sheet name="Jan" sheetId="48" r:id="rId3"/>
    <sheet name="מדינה לפי חודש" sheetId="47" state="hidden" r:id="rId4"/>
    <sheet name="posiiton" sheetId="28" r:id="rId5"/>
    <sheet name="Feb" sheetId="1" r:id="rId6"/>
    <sheet name="Mar" sheetId="49" r:id="rId7"/>
    <sheet name="Apr" sheetId="51" r:id="rId8"/>
    <sheet name="May" sheetId="52" r:id="rId9"/>
    <sheet name="Jun" sheetId="53" r:id="rId10"/>
    <sheet name="Jul" sheetId="54" r:id="rId11"/>
    <sheet name="Aug" sheetId="55" r:id="rId12"/>
    <sheet name="Sep" sheetId="56" r:id="rId13"/>
    <sheet name="Oct" sheetId="57" r:id="rId14"/>
    <sheet name="Nov" sheetId="58" state="hidden" r:id="rId15"/>
    <sheet name="Dec" sheetId="59" state="hidden" r:id="rId16"/>
  </sheets>
  <externalReferences>
    <externalReference r:id="rId17"/>
  </externalReferences>
  <definedNames>
    <definedName name="_xlnm.Print_Area" localSheetId="7">Apr!$A$1:$D$90</definedName>
    <definedName name="_xlnm.Print_Area" localSheetId="11">Aug!$A$1:$D$90</definedName>
    <definedName name="_xlnm.Print_Area" localSheetId="15">Dec!$A$1:$D$90</definedName>
    <definedName name="_xlnm.Print_Area" localSheetId="5">Feb!$A$1:$F$90</definedName>
    <definedName name="_xlnm.Print_Area" localSheetId="10">Jul!$A$1:$D$90</definedName>
    <definedName name="_xlnm.Print_Area" localSheetId="9">Jun!$A$1:$D$90</definedName>
    <definedName name="_xlnm.Print_Area" localSheetId="6">Mar!$A$1:$F$90</definedName>
    <definedName name="_xlnm.Print_Area" localSheetId="8">May!$A$1:$D$90</definedName>
    <definedName name="_xlnm.Print_Area" localSheetId="14">Nov!$A$1:$D$90</definedName>
    <definedName name="_xlnm.Print_Area" localSheetId="13">Oct!$A$1:$D$90</definedName>
    <definedName name="_xlnm.Print_Area" localSheetId="12">Sep!$A$1:$D$90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57" l="1"/>
  <c r="C78" i="57"/>
  <c r="C52" i="57" l="1"/>
  <c r="C10" i="57"/>
  <c r="C12" i="57"/>
  <c r="C13" i="57"/>
  <c r="C14" i="57"/>
  <c r="C15" i="57"/>
  <c r="C16" i="57"/>
  <c r="C17" i="57"/>
  <c r="C18" i="57"/>
  <c r="C19" i="57"/>
  <c r="C20" i="57"/>
  <c r="C21" i="57"/>
  <c r="C22" i="57"/>
  <c r="C24" i="57"/>
  <c r="C25" i="57"/>
  <c r="C26" i="57"/>
  <c r="C28" i="57"/>
  <c r="C29" i="57"/>
  <c r="C30" i="57"/>
  <c r="C31" i="57"/>
  <c r="C32" i="57"/>
  <c r="C33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3" i="57"/>
  <c r="C54" i="57"/>
  <c r="C55" i="57"/>
  <c r="C56" i="57"/>
  <c r="C57" i="57"/>
  <c r="C58" i="57"/>
  <c r="C59" i="57"/>
  <c r="C60" i="57"/>
  <c r="C61" i="57"/>
  <c r="C62" i="57"/>
  <c r="C64" i="57"/>
  <c r="C65" i="57"/>
  <c r="C66" i="57"/>
  <c r="C67" i="57"/>
  <c r="C68" i="57"/>
  <c r="C69" i="57"/>
  <c r="C70" i="57"/>
  <c r="C71" i="57"/>
  <c r="C72" i="57"/>
  <c r="C73" i="57"/>
  <c r="C75" i="57"/>
  <c r="C76" i="57"/>
  <c r="C82" i="57"/>
  <c r="C83" i="57"/>
  <c r="C84" i="57"/>
  <c r="C85" i="57"/>
  <c r="C86" i="57"/>
  <c r="C88" i="57"/>
  <c r="C89" i="57"/>
  <c r="C90" i="57"/>
  <c r="C9" i="57"/>
  <c r="C10" i="56" l="1"/>
  <c r="C12" i="56"/>
  <c r="C13" i="56"/>
  <c r="C14" i="56"/>
  <c r="C15" i="56"/>
  <c r="C16" i="56"/>
  <c r="C17" i="56"/>
  <c r="C18" i="56"/>
  <c r="C19" i="56"/>
  <c r="C20" i="56"/>
  <c r="C21" i="56"/>
  <c r="C22" i="56"/>
  <c r="C24" i="56"/>
  <c r="C25" i="56"/>
  <c r="C26" i="56"/>
  <c r="C28" i="56"/>
  <c r="C29" i="56"/>
  <c r="C30" i="56"/>
  <c r="C31" i="56"/>
  <c r="C32" i="56"/>
  <c r="C33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2" i="56"/>
  <c r="C53" i="56"/>
  <c r="C54" i="56"/>
  <c r="C55" i="56"/>
  <c r="C56" i="56"/>
  <c r="C57" i="56"/>
  <c r="C58" i="56"/>
  <c r="C59" i="56"/>
  <c r="C60" i="56"/>
  <c r="C61" i="56"/>
  <c r="C62" i="56"/>
  <c r="C64" i="56"/>
  <c r="C65" i="56"/>
  <c r="C66" i="56"/>
  <c r="C67" i="56"/>
  <c r="C68" i="56"/>
  <c r="C69" i="56"/>
  <c r="C70" i="56"/>
  <c r="C71" i="56"/>
  <c r="C72" i="56"/>
  <c r="C73" i="56"/>
  <c r="C75" i="56"/>
  <c r="C76" i="56"/>
  <c r="C77" i="56"/>
  <c r="C78" i="56"/>
  <c r="C82" i="56"/>
  <c r="C83" i="56"/>
  <c r="C84" i="56"/>
  <c r="C85" i="56"/>
  <c r="C86" i="56"/>
  <c r="C88" i="56"/>
  <c r="C89" i="56"/>
  <c r="C90" i="56"/>
  <c r="C9" i="56"/>
  <c r="C10" i="55" l="1"/>
  <c r="C12" i="55"/>
  <c r="C13" i="55"/>
  <c r="C14" i="55"/>
  <c r="C15" i="55"/>
  <c r="C16" i="55"/>
  <c r="C17" i="55"/>
  <c r="C18" i="55"/>
  <c r="C19" i="55"/>
  <c r="C20" i="55"/>
  <c r="C21" i="55"/>
  <c r="C22" i="55"/>
  <c r="C24" i="55"/>
  <c r="C25" i="55"/>
  <c r="C26" i="55"/>
  <c r="C28" i="55"/>
  <c r="C29" i="55"/>
  <c r="C30" i="55"/>
  <c r="C31" i="55"/>
  <c r="C32" i="55"/>
  <c r="C33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2" i="55"/>
  <c r="C53" i="55"/>
  <c r="C54" i="55"/>
  <c r="C55" i="55"/>
  <c r="C56" i="55"/>
  <c r="C57" i="55"/>
  <c r="C58" i="55"/>
  <c r="C59" i="55"/>
  <c r="C60" i="55"/>
  <c r="C61" i="55"/>
  <c r="C62" i="55"/>
  <c r="C64" i="55"/>
  <c r="C65" i="55"/>
  <c r="C66" i="55"/>
  <c r="C67" i="55"/>
  <c r="C68" i="55"/>
  <c r="C69" i="55"/>
  <c r="C70" i="55"/>
  <c r="C71" i="55"/>
  <c r="C72" i="55"/>
  <c r="C73" i="55"/>
  <c r="C75" i="55"/>
  <c r="C76" i="55"/>
  <c r="C77" i="55"/>
  <c r="C78" i="55"/>
  <c r="C82" i="55"/>
  <c r="C83" i="55"/>
  <c r="C84" i="55"/>
  <c r="C85" i="55"/>
  <c r="C86" i="55"/>
  <c r="C88" i="55"/>
  <c r="C89" i="55"/>
  <c r="C90" i="55"/>
  <c r="C9" i="55"/>
  <c r="C1" i="28" l="1"/>
  <c r="C9" i="53" l="1"/>
  <c r="C9" i="52" l="1"/>
  <c r="C12" i="54" l="1"/>
  <c r="C13" i="54"/>
  <c r="C14" i="54"/>
  <c r="C15" i="54"/>
  <c r="C16" i="54"/>
  <c r="C17" i="54"/>
  <c r="C18" i="54"/>
  <c r="C19" i="54"/>
  <c r="C20" i="54"/>
  <c r="C21" i="54"/>
  <c r="C22" i="54"/>
  <c r="C24" i="54"/>
  <c r="C25" i="54"/>
  <c r="C26" i="54"/>
  <c r="C28" i="54"/>
  <c r="C29" i="54"/>
  <c r="C30" i="54"/>
  <c r="C31" i="54"/>
  <c r="C32" i="54"/>
  <c r="C33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2" i="54"/>
  <c r="C53" i="54"/>
  <c r="C54" i="54"/>
  <c r="C55" i="54"/>
  <c r="C56" i="54"/>
  <c r="C57" i="54"/>
  <c r="C58" i="54"/>
  <c r="C59" i="54"/>
  <c r="C60" i="54"/>
  <c r="C61" i="54"/>
  <c r="C62" i="54"/>
  <c r="C64" i="54"/>
  <c r="C65" i="54"/>
  <c r="C66" i="54"/>
  <c r="C67" i="54"/>
  <c r="C68" i="54"/>
  <c r="C69" i="54"/>
  <c r="C70" i="54"/>
  <c r="C71" i="54"/>
  <c r="C72" i="54"/>
  <c r="C73" i="54"/>
  <c r="C75" i="54"/>
  <c r="C76" i="54"/>
  <c r="C77" i="54"/>
  <c r="C78" i="54"/>
  <c r="C82" i="54"/>
  <c r="C83" i="54"/>
  <c r="C84" i="54"/>
  <c r="C85" i="54"/>
  <c r="C86" i="54"/>
  <c r="C88" i="54"/>
  <c r="C89" i="54"/>
  <c r="C90" i="54"/>
  <c r="C10" i="54"/>
  <c r="O12" i="22" l="1"/>
  <c r="L12" i="22"/>
  <c r="H12" i="22"/>
  <c r="E12" i="22"/>
  <c r="D14" i="51" l="1"/>
  <c r="F9" i="49"/>
  <c r="E9" i="49"/>
  <c r="K89" i="52" l="1"/>
  <c r="K88" i="52"/>
  <c r="K86" i="52"/>
  <c r="K85" i="52"/>
  <c r="K84" i="52"/>
  <c r="K83" i="52"/>
  <c r="K81" i="52"/>
  <c r="K80" i="52"/>
  <c r="K78" i="52"/>
  <c r="K77" i="52"/>
  <c r="K76" i="52"/>
  <c r="K75" i="52"/>
  <c r="K73" i="52"/>
  <c r="K71" i="52"/>
  <c r="K70" i="52"/>
  <c r="K69" i="52"/>
  <c r="K65" i="52"/>
  <c r="K64" i="52"/>
  <c r="K59" i="52"/>
  <c r="K54" i="52"/>
  <c r="K53" i="52"/>
  <c r="K50" i="52"/>
  <c r="K49" i="52"/>
  <c r="K48" i="52"/>
  <c r="K47" i="52"/>
  <c r="K46" i="52"/>
  <c r="K45" i="52"/>
  <c r="K43" i="52"/>
  <c r="K42" i="52"/>
  <c r="K41" i="52"/>
  <c r="K40" i="52"/>
  <c r="K38" i="52"/>
  <c r="K35" i="52"/>
  <c r="K28" i="52"/>
  <c r="J52" i="52"/>
  <c r="K52" i="52" s="1"/>
  <c r="K25" i="52"/>
  <c r="K24" i="52"/>
  <c r="K22" i="52"/>
  <c r="K10" i="52"/>
  <c r="K9" i="52"/>
  <c r="B12" i="52"/>
  <c r="J12" i="52"/>
  <c r="K12" i="52" s="1"/>
  <c r="J36" i="52"/>
  <c r="K36" i="52" s="1"/>
  <c r="B36" i="52"/>
  <c r="B52" i="52"/>
  <c r="B52" i="51" l="1"/>
  <c r="C52" i="51"/>
  <c r="A25" i="22"/>
  <c r="A26" i="22"/>
  <c r="A27" i="22"/>
  <c r="A28" i="22"/>
  <c r="E9" i="1" l="1"/>
  <c r="E32" i="49"/>
  <c r="B36" i="49" l="1"/>
  <c r="B52" i="49"/>
  <c r="B12" i="49"/>
  <c r="F9" i="1" l="1"/>
  <c r="C90" i="58" l="1"/>
  <c r="C89" i="58"/>
  <c r="C88" i="58"/>
  <c r="D88" i="58" s="1"/>
  <c r="C86" i="58"/>
  <c r="C85" i="58"/>
  <c r="D85" i="58" s="1"/>
  <c r="C84" i="58"/>
  <c r="D84" i="58" s="1"/>
  <c r="C83" i="58"/>
  <c r="D83" i="58" s="1"/>
  <c r="C82" i="58"/>
  <c r="D80" i="58"/>
  <c r="C78" i="58"/>
  <c r="C77" i="58"/>
  <c r="D77" i="58" s="1"/>
  <c r="C76" i="58"/>
  <c r="C75" i="58"/>
  <c r="C73" i="58"/>
  <c r="D73" i="58" s="1"/>
  <c r="C72" i="58"/>
  <c r="D72" i="58" s="1"/>
  <c r="C71" i="58"/>
  <c r="D71" i="58" s="1"/>
  <c r="C70" i="58"/>
  <c r="D70" i="58" s="1"/>
  <c r="C69" i="58"/>
  <c r="C68" i="58"/>
  <c r="D68" i="58" s="1"/>
  <c r="C67" i="58"/>
  <c r="C66" i="58"/>
  <c r="C65" i="58"/>
  <c r="D65" i="58" s="1"/>
  <c r="C64" i="58"/>
  <c r="D64" i="58" s="1"/>
  <c r="C62" i="58"/>
  <c r="D62" i="58" s="1"/>
  <c r="C61" i="58"/>
  <c r="C60" i="58"/>
  <c r="C59" i="58"/>
  <c r="C58" i="58"/>
  <c r="D58" i="58" s="1"/>
  <c r="C57" i="58"/>
  <c r="C56" i="58"/>
  <c r="D56" i="58" s="1"/>
  <c r="C55" i="58"/>
  <c r="C54" i="58"/>
  <c r="D54" i="58" s="1"/>
  <c r="C53" i="58"/>
  <c r="C52" i="58"/>
  <c r="C50" i="58"/>
  <c r="D50" i="58" s="1"/>
  <c r="C49" i="58"/>
  <c r="D49" i="58" s="1"/>
  <c r="C48" i="58"/>
  <c r="D48" i="58" s="1"/>
  <c r="C47" i="58"/>
  <c r="D47" i="58" s="1"/>
  <c r="C46" i="58"/>
  <c r="C45" i="58"/>
  <c r="D45" i="58" s="1"/>
  <c r="C44" i="58"/>
  <c r="D44" i="58" s="1"/>
  <c r="C43" i="58"/>
  <c r="C42" i="58"/>
  <c r="C41" i="58"/>
  <c r="C40" i="58"/>
  <c r="D40" i="58" s="1"/>
  <c r="C39" i="58"/>
  <c r="D39" i="58" s="1"/>
  <c r="C38" i="58"/>
  <c r="C37" i="58"/>
  <c r="D37" i="58" s="1"/>
  <c r="C36" i="58"/>
  <c r="D36" i="58" s="1"/>
  <c r="C35" i="58"/>
  <c r="C33" i="58"/>
  <c r="D33" i="58" s="1"/>
  <c r="C32" i="58"/>
  <c r="C31" i="58"/>
  <c r="C30" i="58"/>
  <c r="D30" i="58" s="1"/>
  <c r="C29" i="58"/>
  <c r="C28" i="58"/>
  <c r="D28" i="58" s="1"/>
  <c r="C26" i="58"/>
  <c r="C25" i="58"/>
  <c r="C24" i="58"/>
  <c r="D24" i="58" s="1"/>
  <c r="C22" i="58"/>
  <c r="C21" i="58"/>
  <c r="C20" i="58"/>
  <c r="D20" i="58" s="1"/>
  <c r="C19" i="58"/>
  <c r="C18" i="58"/>
  <c r="D18" i="58" s="1"/>
  <c r="C17" i="58"/>
  <c r="D17" i="58" s="1"/>
  <c r="C16" i="58"/>
  <c r="C15" i="58"/>
  <c r="D15" i="58" s="1"/>
  <c r="C14" i="58"/>
  <c r="D14" i="58" s="1"/>
  <c r="C13" i="58"/>
  <c r="C12" i="58"/>
  <c r="D12" i="58" s="1"/>
  <c r="C10" i="58"/>
  <c r="D83" i="57"/>
  <c r="D75" i="57"/>
  <c r="D71" i="57"/>
  <c r="D70" i="57"/>
  <c r="D66" i="57"/>
  <c r="D62" i="57"/>
  <c r="D54" i="57"/>
  <c r="D53" i="57"/>
  <c r="D48" i="57"/>
  <c r="D45" i="57"/>
  <c r="D40" i="57"/>
  <c r="D37" i="57"/>
  <c r="D30" i="57"/>
  <c r="D28" i="57"/>
  <c r="D26" i="57"/>
  <c r="D21" i="57"/>
  <c r="D18" i="57"/>
  <c r="D13" i="57"/>
  <c r="D12" i="57"/>
  <c r="D90" i="56"/>
  <c r="D84" i="56"/>
  <c r="D82" i="56"/>
  <c r="D70" i="56"/>
  <c r="D69" i="56"/>
  <c r="D64" i="56"/>
  <c r="D61" i="56"/>
  <c r="D55" i="56"/>
  <c r="D54" i="56"/>
  <c r="D53" i="56"/>
  <c r="D46" i="56"/>
  <c r="D40" i="56"/>
  <c r="D38" i="56"/>
  <c r="D36" i="56"/>
  <c r="D35" i="56"/>
  <c r="D31" i="56"/>
  <c r="D28" i="56"/>
  <c r="D26" i="56"/>
  <c r="D25" i="56"/>
  <c r="D21" i="56"/>
  <c r="D18" i="56"/>
  <c r="D16" i="56"/>
  <c r="D13" i="56"/>
  <c r="D89" i="55"/>
  <c r="D88" i="55"/>
  <c r="D85" i="55"/>
  <c r="D73" i="55"/>
  <c r="D71" i="55"/>
  <c r="D65" i="55"/>
  <c r="D49" i="55"/>
  <c r="D35" i="55"/>
  <c r="D32" i="55"/>
  <c r="D30" i="55"/>
  <c r="D22" i="55"/>
  <c r="D20" i="55"/>
  <c r="D14" i="55"/>
  <c r="E63" i="55"/>
  <c r="D12" i="54"/>
  <c r="D13" i="54"/>
  <c r="D14" i="54"/>
  <c r="D16" i="54"/>
  <c r="D17" i="54"/>
  <c r="D18" i="54"/>
  <c r="D19" i="54"/>
  <c r="D20" i="54"/>
  <c r="D21" i="54"/>
  <c r="D22" i="54"/>
  <c r="D25" i="54"/>
  <c r="D26" i="54"/>
  <c r="D28" i="54"/>
  <c r="D29" i="54"/>
  <c r="D30" i="54"/>
  <c r="D32" i="54"/>
  <c r="D36" i="54"/>
  <c r="D37" i="54"/>
  <c r="D40" i="54"/>
  <c r="D41" i="54"/>
  <c r="D43" i="54"/>
  <c r="D44" i="54"/>
  <c r="D46" i="54"/>
  <c r="D48" i="54"/>
  <c r="D53" i="54"/>
  <c r="D54" i="54"/>
  <c r="D56" i="54"/>
  <c r="D57" i="54"/>
  <c r="D59" i="54"/>
  <c r="D60" i="54"/>
  <c r="D61" i="54"/>
  <c r="D62" i="54"/>
  <c r="D65" i="54"/>
  <c r="D69" i="54"/>
  <c r="D70" i="54"/>
  <c r="D73" i="54"/>
  <c r="D78" i="54"/>
  <c r="D82" i="54"/>
  <c r="D83" i="54"/>
  <c r="D86" i="54"/>
  <c r="D88" i="54"/>
  <c r="D89" i="54"/>
  <c r="C10" i="53"/>
  <c r="D10" i="53" s="1"/>
  <c r="C12" i="53"/>
  <c r="D12" i="53" s="1"/>
  <c r="C13" i="53"/>
  <c r="D13" i="53" s="1"/>
  <c r="C14" i="53"/>
  <c r="D14" i="53" s="1"/>
  <c r="C15" i="53"/>
  <c r="D15" i="53" s="1"/>
  <c r="C16" i="53"/>
  <c r="D16" i="53" s="1"/>
  <c r="C17" i="53"/>
  <c r="D17" i="53" s="1"/>
  <c r="C18" i="53"/>
  <c r="D18" i="53" s="1"/>
  <c r="C19" i="53"/>
  <c r="C20" i="53"/>
  <c r="D20" i="53" s="1"/>
  <c r="C21" i="53"/>
  <c r="D21" i="53" s="1"/>
  <c r="C22" i="53"/>
  <c r="D22" i="53" s="1"/>
  <c r="C24" i="53"/>
  <c r="D24" i="53" s="1"/>
  <c r="C25" i="53"/>
  <c r="D25" i="53" s="1"/>
  <c r="C26" i="53"/>
  <c r="D26" i="53" s="1"/>
  <c r="C28" i="53"/>
  <c r="D28" i="53" s="1"/>
  <c r="C29" i="53"/>
  <c r="D29" i="53" s="1"/>
  <c r="C30" i="53"/>
  <c r="D30" i="53" s="1"/>
  <c r="C31" i="53"/>
  <c r="C32" i="53"/>
  <c r="D32" i="53" s="1"/>
  <c r="C33" i="53"/>
  <c r="D33" i="53" s="1"/>
  <c r="C35" i="53"/>
  <c r="C36" i="53"/>
  <c r="D36" i="53" s="1"/>
  <c r="C37" i="53"/>
  <c r="D37" i="53" s="1"/>
  <c r="C38" i="53"/>
  <c r="D38" i="53" s="1"/>
  <c r="C39" i="53"/>
  <c r="C40" i="53"/>
  <c r="C41" i="53"/>
  <c r="D41" i="53" s="1"/>
  <c r="C42" i="53"/>
  <c r="C43" i="53"/>
  <c r="C44" i="53"/>
  <c r="C45" i="53"/>
  <c r="D45" i="53" s="1"/>
  <c r="C46" i="53"/>
  <c r="D46" i="53" s="1"/>
  <c r="C47" i="53"/>
  <c r="C48" i="53"/>
  <c r="C49" i="53"/>
  <c r="C50" i="53"/>
  <c r="C52" i="53"/>
  <c r="D52" i="53" s="1"/>
  <c r="C53" i="53"/>
  <c r="D53" i="53" s="1"/>
  <c r="C54" i="53"/>
  <c r="D54" i="53" s="1"/>
  <c r="C55" i="53"/>
  <c r="C56" i="53"/>
  <c r="D56" i="53" s="1"/>
  <c r="C57" i="53"/>
  <c r="C58" i="53"/>
  <c r="C59" i="53"/>
  <c r="C60" i="53"/>
  <c r="C61" i="53"/>
  <c r="D61" i="53" s="1"/>
  <c r="C62" i="53"/>
  <c r="D62" i="53" s="1"/>
  <c r="C64" i="53"/>
  <c r="D64" i="53" s="1"/>
  <c r="C65" i="53"/>
  <c r="D65" i="53" s="1"/>
  <c r="C66" i="53"/>
  <c r="C67" i="53"/>
  <c r="C68" i="53"/>
  <c r="D68" i="53" s="1"/>
  <c r="C69" i="53"/>
  <c r="D69" i="53" s="1"/>
  <c r="C70" i="53"/>
  <c r="D70" i="53" s="1"/>
  <c r="C71" i="53"/>
  <c r="C72" i="53"/>
  <c r="C73" i="53"/>
  <c r="D73" i="53" s="1"/>
  <c r="C75" i="53"/>
  <c r="C76" i="53"/>
  <c r="C77" i="53"/>
  <c r="D77" i="53" s="1"/>
  <c r="C78" i="53"/>
  <c r="D78" i="53" s="1"/>
  <c r="C82" i="53"/>
  <c r="C83" i="53"/>
  <c r="D83" i="53" s="1"/>
  <c r="C84" i="53"/>
  <c r="C85" i="53"/>
  <c r="C86" i="53"/>
  <c r="D86" i="53" s="1"/>
  <c r="C88" i="53"/>
  <c r="C89" i="53"/>
  <c r="D89" i="53" s="1"/>
  <c r="C90" i="53"/>
  <c r="D90" i="53" s="1"/>
  <c r="C10" i="52"/>
  <c r="D10" i="52" s="1"/>
  <c r="C12" i="52"/>
  <c r="D12" i="52" s="1"/>
  <c r="C13" i="52"/>
  <c r="D13" i="52" s="1"/>
  <c r="C14" i="52"/>
  <c r="C15" i="52"/>
  <c r="D15" i="52" s="1"/>
  <c r="C16" i="52"/>
  <c r="C17" i="52"/>
  <c r="D17" i="52" s="1"/>
  <c r="C18" i="52"/>
  <c r="D18" i="52" s="1"/>
  <c r="C19" i="52"/>
  <c r="D19" i="52" s="1"/>
  <c r="C20" i="52"/>
  <c r="D20" i="52" s="1"/>
  <c r="C21" i="52"/>
  <c r="D21" i="52" s="1"/>
  <c r="C22" i="52"/>
  <c r="C24" i="52"/>
  <c r="D24" i="52" s="1"/>
  <c r="C25" i="52"/>
  <c r="D25" i="52" s="1"/>
  <c r="C26" i="52"/>
  <c r="D26" i="52" s="1"/>
  <c r="C28" i="52"/>
  <c r="C29" i="52"/>
  <c r="D29" i="52" s="1"/>
  <c r="C30" i="52"/>
  <c r="D30" i="52" s="1"/>
  <c r="C31" i="52"/>
  <c r="D31" i="52" s="1"/>
  <c r="C32" i="52"/>
  <c r="C33" i="52"/>
  <c r="D33" i="52" s="1"/>
  <c r="C35" i="52"/>
  <c r="D35" i="52" s="1"/>
  <c r="C36" i="52"/>
  <c r="D36" i="52" s="1"/>
  <c r="C37" i="52"/>
  <c r="D37" i="52" s="1"/>
  <c r="C38" i="52"/>
  <c r="D38" i="52" s="1"/>
  <c r="C39" i="52"/>
  <c r="D39" i="52" s="1"/>
  <c r="C40" i="52"/>
  <c r="D40" i="52" s="1"/>
  <c r="C41" i="52"/>
  <c r="D41" i="52" s="1"/>
  <c r="C42" i="52"/>
  <c r="D42" i="52" s="1"/>
  <c r="C43" i="52"/>
  <c r="D43" i="52" s="1"/>
  <c r="C44" i="52"/>
  <c r="D44" i="52" s="1"/>
  <c r="C45" i="52"/>
  <c r="D45" i="52" s="1"/>
  <c r="C46" i="52"/>
  <c r="D46" i="52" s="1"/>
  <c r="C47" i="52"/>
  <c r="D47" i="52" s="1"/>
  <c r="C48" i="52"/>
  <c r="D48" i="52" s="1"/>
  <c r="C49" i="52"/>
  <c r="D49" i="52" s="1"/>
  <c r="C50" i="52"/>
  <c r="D50" i="52" s="1"/>
  <c r="C52" i="52"/>
  <c r="C53" i="52"/>
  <c r="D53" i="52" s="1"/>
  <c r="C54" i="52"/>
  <c r="D54" i="52" s="1"/>
  <c r="C55" i="52"/>
  <c r="D55" i="52" s="1"/>
  <c r="C56" i="52"/>
  <c r="D56" i="52" s="1"/>
  <c r="C57" i="52"/>
  <c r="D57" i="52" s="1"/>
  <c r="C58" i="52"/>
  <c r="C59" i="52"/>
  <c r="D59" i="52" s="1"/>
  <c r="C60" i="52"/>
  <c r="C61" i="52"/>
  <c r="D61" i="52" s="1"/>
  <c r="C62" i="52"/>
  <c r="D62" i="52" s="1"/>
  <c r="C64" i="52"/>
  <c r="D64" i="52" s="1"/>
  <c r="C65" i="52"/>
  <c r="D65" i="52" s="1"/>
  <c r="C66" i="52"/>
  <c r="C67" i="52"/>
  <c r="D67" i="52" s="1"/>
  <c r="C68" i="52"/>
  <c r="D68" i="52" s="1"/>
  <c r="C69" i="52"/>
  <c r="D69" i="52" s="1"/>
  <c r="C70" i="52"/>
  <c r="D70" i="52" s="1"/>
  <c r="C71" i="52"/>
  <c r="D71" i="52" s="1"/>
  <c r="C72" i="52"/>
  <c r="C73" i="52"/>
  <c r="D73" i="52" s="1"/>
  <c r="C75" i="52"/>
  <c r="D75" i="52" s="1"/>
  <c r="C76" i="52"/>
  <c r="C77" i="52"/>
  <c r="D77" i="52" s="1"/>
  <c r="C78" i="52"/>
  <c r="D81" i="52"/>
  <c r="C82" i="52"/>
  <c r="C83" i="52"/>
  <c r="D83" i="52" s="1"/>
  <c r="C84" i="52"/>
  <c r="D84" i="52" s="1"/>
  <c r="C85" i="52"/>
  <c r="D85" i="52" s="1"/>
  <c r="C86" i="52"/>
  <c r="C88" i="52"/>
  <c r="D88" i="52" s="1"/>
  <c r="C89" i="52"/>
  <c r="D89" i="52" s="1"/>
  <c r="C90" i="52"/>
  <c r="C12" i="59"/>
  <c r="D12" i="59" s="1"/>
  <c r="C13" i="59"/>
  <c r="D13" i="59" s="1"/>
  <c r="C14" i="59"/>
  <c r="D14" i="59" s="1"/>
  <c r="C15" i="59"/>
  <c r="D15" i="59" s="1"/>
  <c r="C16" i="59"/>
  <c r="D16" i="59" s="1"/>
  <c r="C17" i="59"/>
  <c r="D17" i="59" s="1"/>
  <c r="C18" i="59"/>
  <c r="D18" i="59" s="1"/>
  <c r="C19" i="59"/>
  <c r="C20" i="59"/>
  <c r="D20" i="59" s="1"/>
  <c r="C21" i="59"/>
  <c r="D21" i="59" s="1"/>
  <c r="C22" i="59"/>
  <c r="D22" i="59" s="1"/>
  <c r="C24" i="59"/>
  <c r="D24" i="59" s="1"/>
  <c r="C25" i="59"/>
  <c r="C26" i="59"/>
  <c r="D26" i="59" s="1"/>
  <c r="C28" i="59"/>
  <c r="D28" i="59" s="1"/>
  <c r="C29" i="59"/>
  <c r="D29" i="59" s="1"/>
  <c r="C30" i="59"/>
  <c r="D30" i="59" s="1"/>
  <c r="C31" i="59"/>
  <c r="C32" i="59"/>
  <c r="C33" i="59"/>
  <c r="D33" i="59" s="1"/>
  <c r="C35" i="59"/>
  <c r="D35" i="59" s="1"/>
  <c r="C36" i="59"/>
  <c r="D36" i="59" s="1"/>
  <c r="C37" i="59"/>
  <c r="D37" i="59" s="1"/>
  <c r="C38" i="59"/>
  <c r="C39" i="59"/>
  <c r="D39" i="59" s="1"/>
  <c r="C40" i="59"/>
  <c r="D40" i="59" s="1"/>
  <c r="C41" i="59"/>
  <c r="D41" i="59" s="1"/>
  <c r="C42" i="59"/>
  <c r="D42" i="59" s="1"/>
  <c r="C43" i="59"/>
  <c r="D43" i="59" s="1"/>
  <c r="C44" i="59"/>
  <c r="D44" i="59" s="1"/>
  <c r="C45" i="59"/>
  <c r="D45" i="59" s="1"/>
  <c r="C46" i="59"/>
  <c r="C47" i="59"/>
  <c r="D47" i="59" s="1"/>
  <c r="C48" i="59"/>
  <c r="C49" i="59"/>
  <c r="D49" i="59" s="1"/>
  <c r="C50" i="59"/>
  <c r="D50" i="59" s="1"/>
  <c r="C52" i="59"/>
  <c r="D52" i="59" s="1"/>
  <c r="C53" i="59"/>
  <c r="D53" i="59" s="1"/>
  <c r="C54" i="59"/>
  <c r="D54" i="59" s="1"/>
  <c r="C55" i="59"/>
  <c r="C56" i="59"/>
  <c r="D56" i="59" s="1"/>
  <c r="C57" i="59"/>
  <c r="C58" i="59"/>
  <c r="D58" i="59" s="1"/>
  <c r="C59" i="59"/>
  <c r="D59" i="59" s="1"/>
  <c r="C60" i="59"/>
  <c r="D60" i="59" s="1"/>
  <c r="C61" i="59"/>
  <c r="D61" i="59" s="1"/>
  <c r="C62" i="59"/>
  <c r="D62" i="59" s="1"/>
  <c r="C64" i="59"/>
  <c r="C65" i="59"/>
  <c r="D65" i="59" s="1"/>
  <c r="C66" i="59"/>
  <c r="C67" i="59"/>
  <c r="D67" i="59" s="1"/>
  <c r="C68" i="59"/>
  <c r="D68" i="59" s="1"/>
  <c r="C69" i="59"/>
  <c r="D69" i="59" s="1"/>
  <c r="C70" i="59"/>
  <c r="D70" i="59" s="1"/>
  <c r="C71" i="59"/>
  <c r="D71" i="59" s="1"/>
  <c r="C72" i="59"/>
  <c r="C73" i="59"/>
  <c r="D73" i="59" s="1"/>
  <c r="C75" i="59"/>
  <c r="D75" i="59" s="1"/>
  <c r="C76" i="59"/>
  <c r="D76" i="59" s="1"/>
  <c r="C77" i="59"/>
  <c r="D77" i="59" s="1"/>
  <c r="C78" i="59"/>
  <c r="D78" i="59" s="1"/>
  <c r="C82" i="59"/>
  <c r="D82" i="59" s="1"/>
  <c r="C83" i="59"/>
  <c r="D83" i="59" s="1"/>
  <c r="C84" i="59"/>
  <c r="C85" i="59"/>
  <c r="D85" i="59" s="1"/>
  <c r="C86" i="59"/>
  <c r="C88" i="59"/>
  <c r="D88" i="59" s="1"/>
  <c r="C89" i="59"/>
  <c r="D89" i="59" s="1"/>
  <c r="C90" i="59"/>
  <c r="D90" i="59" s="1"/>
  <c r="C10" i="59"/>
  <c r="D10" i="59" s="1"/>
  <c r="C9" i="59"/>
  <c r="D9" i="59" s="1"/>
  <c r="C9" i="58"/>
  <c r="D9" i="58" s="1"/>
  <c r="D9" i="57"/>
  <c r="D9" i="56"/>
  <c r="D9" i="55"/>
  <c r="D9" i="54"/>
  <c r="D9" i="53"/>
  <c r="D9" i="52"/>
  <c r="D89" i="51"/>
  <c r="D54" i="51"/>
  <c r="D58" i="51"/>
  <c r="D62" i="51"/>
  <c r="D66" i="51"/>
  <c r="D70" i="51"/>
  <c r="D18" i="51"/>
  <c r="D22" i="51"/>
  <c r="D26" i="51"/>
  <c r="D30" i="51"/>
  <c r="D38" i="51"/>
  <c r="D42" i="51"/>
  <c r="D46" i="51"/>
  <c r="D81" i="59"/>
  <c r="D80" i="59"/>
  <c r="J8" i="59"/>
  <c r="J7" i="59"/>
  <c r="E7" i="59"/>
  <c r="K7" i="59" s="1"/>
  <c r="D90" i="58"/>
  <c r="D86" i="58"/>
  <c r="D81" i="58"/>
  <c r="D76" i="58"/>
  <c r="D67" i="58"/>
  <c r="D41" i="58"/>
  <c r="D32" i="58"/>
  <c r="D22" i="58"/>
  <c r="J8" i="58"/>
  <c r="J7" i="58"/>
  <c r="E7" i="58"/>
  <c r="K7" i="58" s="1"/>
  <c r="D90" i="57"/>
  <c r="D88" i="57"/>
  <c r="D85" i="57"/>
  <c r="D81" i="57"/>
  <c r="D80" i="57"/>
  <c r="D78" i="57"/>
  <c r="D76" i="57"/>
  <c r="D73" i="57"/>
  <c r="D69" i="57"/>
  <c r="D68" i="57"/>
  <c r="D67" i="57"/>
  <c r="D65" i="57"/>
  <c r="D60" i="57"/>
  <c r="D58" i="57"/>
  <c r="D56" i="57"/>
  <c r="D52" i="57"/>
  <c r="D49" i="57"/>
  <c r="D47" i="57"/>
  <c r="D43" i="57"/>
  <c r="D41" i="57"/>
  <c r="D39" i="57"/>
  <c r="D35" i="57"/>
  <c r="D33" i="57"/>
  <c r="D32" i="57"/>
  <c r="D25" i="57"/>
  <c r="D22" i="57"/>
  <c r="D20" i="57"/>
  <c r="D16" i="57"/>
  <c r="D14" i="57"/>
  <c r="J8" i="57"/>
  <c r="J7" i="57"/>
  <c r="E7" i="57"/>
  <c r="K7" i="57" s="1"/>
  <c r="D89" i="56"/>
  <c r="D77" i="56"/>
  <c r="D75" i="56"/>
  <c r="D71" i="56"/>
  <c r="D68" i="56"/>
  <c r="D67" i="56"/>
  <c r="D65" i="56"/>
  <c r="D62" i="56"/>
  <c r="D59" i="56"/>
  <c r="D58" i="56"/>
  <c r="D50" i="56"/>
  <c r="D49" i="56"/>
  <c r="D48" i="56"/>
  <c r="D45" i="56"/>
  <c r="D42" i="56"/>
  <c r="D41" i="56"/>
  <c r="D37" i="56"/>
  <c r="D32" i="56"/>
  <c r="D19" i="56"/>
  <c r="D12" i="56"/>
  <c r="J8" i="56"/>
  <c r="J7" i="56"/>
  <c r="E7" i="56"/>
  <c r="K7" i="56" s="1"/>
  <c r="D86" i="55"/>
  <c r="D84" i="55"/>
  <c r="D82" i="55"/>
  <c r="D76" i="55"/>
  <c r="D72" i="55"/>
  <c r="D64" i="55"/>
  <c r="D48" i="55"/>
  <c r="D41" i="55"/>
  <c r="D13" i="55"/>
  <c r="J8" i="55"/>
  <c r="J7" i="55"/>
  <c r="E7" i="55"/>
  <c r="K7" i="55" s="1"/>
  <c r="D77" i="54"/>
  <c r="D72" i="54"/>
  <c r="D68" i="54"/>
  <c r="D52" i="54"/>
  <c r="D45" i="54"/>
  <c r="D42" i="54"/>
  <c r="D38" i="54"/>
  <c r="D24" i="54"/>
  <c r="D15" i="54"/>
  <c r="D10" i="54"/>
  <c r="J8" i="54"/>
  <c r="J7" i="54"/>
  <c r="E7" i="54"/>
  <c r="K7" i="54" s="1"/>
  <c r="D81" i="53"/>
  <c r="D80" i="53"/>
  <c r="J8" i="53"/>
  <c r="J7" i="53"/>
  <c r="E7" i="53"/>
  <c r="K7" i="53" s="1"/>
  <c r="D80" i="52"/>
  <c r="E7" i="52"/>
  <c r="K7" i="52" s="1"/>
  <c r="D90" i="51"/>
  <c r="D88" i="51"/>
  <c r="D86" i="51"/>
  <c r="D85" i="51"/>
  <c r="D84" i="51"/>
  <c r="D83" i="51"/>
  <c r="D82" i="51"/>
  <c r="D81" i="51"/>
  <c r="D80" i="51"/>
  <c r="D78" i="51"/>
  <c r="D77" i="51"/>
  <c r="D76" i="51"/>
  <c r="D75" i="51"/>
  <c r="D73" i="51"/>
  <c r="D72" i="51"/>
  <c r="D71" i="51"/>
  <c r="D69" i="51"/>
  <c r="D68" i="51"/>
  <c r="D67" i="51"/>
  <c r="D65" i="51"/>
  <c r="D64" i="51"/>
  <c r="D61" i="51"/>
  <c r="D60" i="51"/>
  <c r="D59" i="51"/>
  <c r="D57" i="51"/>
  <c r="D56" i="51"/>
  <c r="D55" i="51"/>
  <c r="D53" i="51"/>
  <c r="D52" i="51"/>
  <c r="D50" i="51"/>
  <c r="D49" i="51"/>
  <c r="D48" i="51"/>
  <c r="D47" i="51"/>
  <c r="D45" i="51"/>
  <c r="D44" i="51"/>
  <c r="D43" i="51"/>
  <c r="D41" i="51"/>
  <c r="D40" i="51"/>
  <c r="D39" i="51"/>
  <c r="D37" i="51"/>
  <c r="D36" i="51"/>
  <c r="D35" i="51"/>
  <c r="D33" i="51"/>
  <c r="D32" i="51"/>
  <c r="D31" i="51"/>
  <c r="D29" i="51"/>
  <c r="D28" i="51"/>
  <c r="D25" i="51"/>
  <c r="D24" i="51"/>
  <c r="D21" i="51"/>
  <c r="D20" i="51"/>
  <c r="D19" i="51"/>
  <c r="D17" i="51"/>
  <c r="D16" i="51"/>
  <c r="D15" i="51"/>
  <c r="D13" i="51"/>
  <c r="D12" i="51"/>
  <c r="D10" i="51"/>
  <c r="D9" i="51"/>
  <c r="E7" i="51"/>
  <c r="D76" i="52" l="1"/>
  <c r="D22" i="52"/>
  <c r="D14" i="52"/>
  <c r="D32" i="52"/>
  <c r="D16" i="52"/>
  <c r="D78" i="52"/>
  <c r="D60" i="52"/>
  <c r="D52" i="52"/>
  <c r="D66" i="52"/>
  <c r="D28" i="52"/>
  <c r="D58" i="52"/>
  <c r="D72" i="52"/>
  <c r="D86" i="52"/>
  <c r="D90" i="52"/>
  <c r="D82" i="52"/>
  <c r="D76" i="53"/>
  <c r="D39" i="53"/>
  <c r="D60" i="53"/>
  <c r="D44" i="53"/>
  <c r="D48" i="53"/>
  <c r="D71" i="53"/>
  <c r="D66" i="53"/>
  <c r="D43" i="53"/>
  <c r="D47" i="53"/>
  <c r="D59" i="53"/>
  <c r="D84" i="53"/>
  <c r="D19" i="53"/>
  <c r="D67" i="53"/>
  <c r="D72" i="53"/>
  <c r="D35" i="53"/>
  <c r="D40" i="53"/>
  <c r="D50" i="53"/>
  <c r="D31" i="53"/>
  <c r="D58" i="53"/>
  <c r="D42" i="53"/>
  <c r="D75" i="53"/>
  <c r="D82" i="53"/>
  <c r="D88" i="53"/>
  <c r="D57" i="53"/>
  <c r="D85" i="53"/>
  <c r="D49" i="53"/>
  <c r="D55" i="53"/>
  <c r="D35" i="54"/>
  <c r="D85" i="54"/>
  <c r="D47" i="54"/>
  <c r="D31" i="54"/>
  <c r="D67" i="54"/>
  <c r="D33" i="54"/>
  <c r="D49" i="54"/>
  <c r="D75" i="54"/>
  <c r="D39" i="54"/>
  <c r="D58" i="54"/>
  <c r="D50" i="54"/>
  <c r="D55" i="54"/>
  <c r="D66" i="54"/>
  <c r="D71" i="54"/>
  <c r="D84" i="54"/>
  <c r="D90" i="54"/>
  <c r="D64" i="54"/>
  <c r="D76" i="54"/>
  <c r="F63" i="55"/>
  <c r="D55" i="55"/>
  <c r="D77" i="55"/>
  <c r="D52" i="55"/>
  <c r="D67" i="55"/>
  <c r="D78" i="55"/>
  <c r="D21" i="55"/>
  <c r="D56" i="55"/>
  <c r="D68" i="55"/>
  <c r="D61" i="55"/>
  <c r="D39" i="55"/>
  <c r="D28" i="55"/>
  <c r="D44" i="55"/>
  <c r="D25" i="55"/>
  <c r="D36" i="55"/>
  <c r="D16" i="55"/>
  <c r="D26" i="55"/>
  <c r="D17" i="55"/>
  <c r="D45" i="55"/>
  <c r="D57" i="55"/>
  <c r="D75" i="55"/>
  <c r="D47" i="55"/>
  <c r="D12" i="55"/>
  <c r="D31" i="55"/>
  <c r="D40" i="55"/>
  <c r="D60" i="55"/>
  <c r="D90" i="55"/>
  <c r="D38" i="55"/>
  <c r="D24" i="55"/>
  <c r="D15" i="55"/>
  <c r="D33" i="55"/>
  <c r="D58" i="55"/>
  <c r="D42" i="55"/>
  <c r="D10" i="55"/>
  <c r="D46" i="55"/>
  <c r="D50" i="55"/>
  <c r="D54" i="55"/>
  <c r="D62" i="55"/>
  <c r="D66" i="55"/>
  <c r="D70" i="55"/>
  <c r="D19" i="55"/>
  <c r="D29" i="55"/>
  <c r="D18" i="55"/>
  <c r="D83" i="55"/>
  <c r="D37" i="55"/>
  <c r="D43" i="55"/>
  <c r="D69" i="55"/>
  <c r="D53" i="55"/>
  <c r="D59" i="55"/>
  <c r="D30" i="56"/>
  <c r="D85" i="56"/>
  <c r="D73" i="56"/>
  <c r="D15" i="56"/>
  <c r="D78" i="56"/>
  <c r="D17" i="56"/>
  <c r="D60" i="56"/>
  <c r="D72" i="56"/>
  <c r="D10" i="56"/>
  <c r="D20" i="56"/>
  <c r="D44" i="56"/>
  <c r="D86" i="56"/>
  <c r="D22" i="56"/>
  <c r="D56" i="56"/>
  <c r="D39" i="56"/>
  <c r="D47" i="56"/>
  <c r="D83" i="56"/>
  <c r="D29" i="56"/>
  <c r="D14" i="56"/>
  <c r="D57" i="56"/>
  <c r="D66" i="56"/>
  <c r="D24" i="56"/>
  <c r="D33" i="56"/>
  <c r="D76" i="56"/>
  <c r="D43" i="56"/>
  <c r="D52" i="56"/>
  <c r="D88" i="56"/>
  <c r="D31" i="57"/>
  <c r="D10" i="57"/>
  <c r="D24" i="57"/>
  <c r="D46" i="57"/>
  <c r="D59" i="57"/>
  <c r="D15" i="57"/>
  <c r="D38" i="57"/>
  <c r="D72" i="57"/>
  <c r="D84" i="57"/>
  <c r="D29" i="57"/>
  <c r="D50" i="57"/>
  <c r="D64" i="57"/>
  <c r="D19" i="57"/>
  <c r="D42" i="57"/>
  <c r="D77" i="57"/>
  <c r="D89" i="57"/>
  <c r="D55" i="57"/>
  <c r="D17" i="57"/>
  <c r="D44" i="57"/>
  <c r="D57" i="57"/>
  <c r="D36" i="57"/>
  <c r="D61" i="57"/>
  <c r="D82" i="57"/>
  <c r="D86" i="57"/>
  <c r="D16" i="58"/>
  <c r="D35" i="58"/>
  <c r="D52" i="58"/>
  <c r="D69" i="58"/>
  <c r="D25" i="58"/>
  <c r="D43" i="58"/>
  <c r="D60" i="58"/>
  <c r="D78" i="58"/>
  <c r="D42" i="58"/>
  <c r="D66" i="58"/>
  <c r="D89" i="58"/>
  <c r="D82" i="58"/>
  <c r="D26" i="58"/>
  <c r="D31" i="58"/>
  <c r="D21" i="58"/>
  <c r="D61" i="58"/>
  <c r="D13" i="58"/>
  <c r="D57" i="58"/>
  <c r="D53" i="58"/>
  <c r="D75" i="58"/>
  <c r="D46" i="58"/>
  <c r="D29" i="58"/>
  <c r="D59" i="58"/>
  <c r="D19" i="58"/>
  <c r="D10" i="58"/>
  <c r="D38" i="58"/>
  <c r="D55" i="58"/>
  <c r="D57" i="59"/>
  <c r="D66" i="59"/>
  <c r="D86" i="59"/>
  <c r="D31" i="59"/>
  <c r="D48" i="59"/>
  <c r="D38" i="59"/>
  <c r="D72" i="59"/>
  <c r="D19" i="59"/>
  <c r="D55" i="59"/>
  <c r="D64" i="59"/>
  <c r="D46" i="59"/>
  <c r="D84" i="59"/>
  <c r="D25" i="59"/>
  <c r="D32" i="59"/>
  <c r="I90" i="1" l="1"/>
  <c r="H90" i="1"/>
  <c r="G90" i="1"/>
  <c r="K90" i="1" s="1"/>
  <c r="I89" i="1"/>
  <c r="H89" i="1"/>
  <c r="G89" i="1"/>
  <c r="K89" i="1" s="1"/>
  <c r="I88" i="1"/>
  <c r="I88" i="49" s="1"/>
  <c r="F88" i="51" s="1"/>
  <c r="F88" i="52" s="1"/>
  <c r="H88" i="1"/>
  <c r="H88" i="49" s="1"/>
  <c r="G88" i="1"/>
  <c r="I86" i="1"/>
  <c r="I86" i="49" s="1"/>
  <c r="F86" i="51" s="1"/>
  <c r="F86" i="52" s="1"/>
  <c r="H86" i="1"/>
  <c r="G86" i="1"/>
  <c r="K86" i="1" s="1"/>
  <c r="I85" i="1"/>
  <c r="H85" i="1"/>
  <c r="G85" i="1"/>
  <c r="I84" i="1"/>
  <c r="I84" i="49" s="1"/>
  <c r="F84" i="51" s="1"/>
  <c r="F84" i="52" s="1"/>
  <c r="H84" i="1"/>
  <c r="G84" i="1"/>
  <c r="K84" i="1" s="1"/>
  <c r="I83" i="1"/>
  <c r="H83" i="1"/>
  <c r="G83" i="1"/>
  <c r="I82" i="1"/>
  <c r="H82" i="1"/>
  <c r="G82" i="1"/>
  <c r="I81" i="1"/>
  <c r="H81" i="1"/>
  <c r="G81" i="1"/>
  <c r="K81" i="1" s="1"/>
  <c r="I80" i="1"/>
  <c r="H80" i="1"/>
  <c r="G80" i="1"/>
  <c r="H81" i="49"/>
  <c r="H82" i="49"/>
  <c r="G84" i="49"/>
  <c r="I78" i="1"/>
  <c r="H78" i="1"/>
  <c r="G78" i="1"/>
  <c r="K78" i="1" s="1"/>
  <c r="I77" i="1"/>
  <c r="H77" i="1"/>
  <c r="G77" i="1"/>
  <c r="K77" i="1" s="1"/>
  <c r="I76" i="1"/>
  <c r="I76" i="49" s="1"/>
  <c r="F76" i="51" s="1"/>
  <c r="F76" i="52" s="1"/>
  <c r="H76" i="1"/>
  <c r="G76" i="1"/>
  <c r="I75" i="1"/>
  <c r="H75" i="1"/>
  <c r="G75" i="1"/>
  <c r="G65" i="1"/>
  <c r="H65" i="1"/>
  <c r="I65" i="1"/>
  <c r="G66" i="1"/>
  <c r="H66" i="1"/>
  <c r="H66" i="49" s="1"/>
  <c r="I66" i="1"/>
  <c r="G67" i="1"/>
  <c r="K67" i="1" s="1"/>
  <c r="H67" i="1"/>
  <c r="H67" i="49" s="1"/>
  <c r="I67" i="1"/>
  <c r="G68" i="1"/>
  <c r="K68" i="1" s="1"/>
  <c r="H68" i="1"/>
  <c r="I68" i="1"/>
  <c r="G69" i="1"/>
  <c r="H69" i="1"/>
  <c r="I69" i="1"/>
  <c r="G70" i="1"/>
  <c r="H70" i="1"/>
  <c r="I70" i="1"/>
  <c r="G71" i="1"/>
  <c r="K71" i="1" s="1"/>
  <c r="H71" i="1"/>
  <c r="H71" i="49" s="1"/>
  <c r="I71" i="1"/>
  <c r="I71" i="49" s="1"/>
  <c r="F71" i="51" s="1"/>
  <c r="F71" i="52" s="1"/>
  <c r="G72" i="1"/>
  <c r="K72" i="1" s="1"/>
  <c r="H72" i="1"/>
  <c r="I72" i="1"/>
  <c r="I72" i="49" s="1"/>
  <c r="F72" i="51" s="1"/>
  <c r="F72" i="52" s="1"/>
  <c r="G73" i="1"/>
  <c r="K73" i="1" s="1"/>
  <c r="H73" i="1"/>
  <c r="I73" i="1"/>
  <c r="I64" i="1"/>
  <c r="I64" i="49" s="1"/>
  <c r="F64" i="51" s="1"/>
  <c r="F64" i="52" s="1"/>
  <c r="G64" i="1"/>
  <c r="K64" i="1" s="1"/>
  <c r="H64" i="1"/>
  <c r="H64" i="49" s="1"/>
  <c r="H75" i="49"/>
  <c r="G64" i="49"/>
  <c r="G65" i="49"/>
  <c r="G67" i="49"/>
  <c r="G68" i="49"/>
  <c r="G71" i="49"/>
  <c r="K71" i="49" s="1"/>
  <c r="G72" i="49"/>
  <c r="G73" i="49"/>
  <c r="G75" i="49"/>
  <c r="G76" i="49"/>
  <c r="G77" i="49"/>
  <c r="G78" i="49"/>
  <c r="G80" i="49"/>
  <c r="G81" i="49"/>
  <c r="G83" i="49"/>
  <c r="G86" i="49"/>
  <c r="G88" i="49"/>
  <c r="G89" i="49"/>
  <c r="G90" i="49"/>
  <c r="H65" i="49"/>
  <c r="I65" i="49"/>
  <c r="F65" i="51" s="1"/>
  <c r="F65" i="52" s="1"/>
  <c r="I66" i="49"/>
  <c r="F66" i="51" s="1"/>
  <c r="F66" i="52" s="1"/>
  <c r="I67" i="49"/>
  <c r="F67" i="51" s="1"/>
  <c r="F67" i="52" s="1"/>
  <c r="H68" i="49"/>
  <c r="H69" i="49"/>
  <c r="I69" i="49"/>
  <c r="F69" i="51" s="1"/>
  <c r="F69" i="52" s="1"/>
  <c r="H70" i="49"/>
  <c r="I70" i="49"/>
  <c r="F70" i="51" s="1"/>
  <c r="F70" i="52" s="1"/>
  <c r="H72" i="49"/>
  <c r="H73" i="49"/>
  <c r="I73" i="49"/>
  <c r="F73" i="51" s="1"/>
  <c r="F73" i="52" s="1"/>
  <c r="I75" i="49"/>
  <c r="F75" i="51" s="1"/>
  <c r="F75" i="52" s="1"/>
  <c r="H76" i="49"/>
  <c r="H77" i="49"/>
  <c r="I77" i="49"/>
  <c r="F77" i="51" s="1"/>
  <c r="F77" i="52" s="1"/>
  <c r="H78" i="49"/>
  <c r="I78" i="49"/>
  <c r="F78" i="51" s="1"/>
  <c r="F78" i="52" s="1"/>
  <c r="H80" i="49"/>
  <c r="I80" i="49"/>
  <c r="F80" i="51" s="1"/>
  <c r="F80" i="52" s="1"/>
  <c r="F80" i="53" s="1"/>
  <c r="F80" i="54" s="1"/>
  <c r="F80" i="55" s="1"/>
  <c r="F80" i="56" s="1"/>
  <c r="F80" i="57" s="1"/>
  <c r="F80" i="58" s="1"/>
  <c r="I81" i="49"/>
  <c r="F81" i="51" s="1"/>
  <c r="F81" i="52" s="1"/>
  <c r="F81" i="53" s="1"/>
  <c r="F81" i="54" s="1"/>
  <c r="F81" i="55" s="1"/>
  <c r="F81" i="56" s="1"/>
  <c r="F81" i="57" s="1"/>
  <c r="F81" i="58" s="1"/>
  <c r="I82" i="49"/>
  <c r="F82" i="51" s="1"/>
  <c r="F82" i="52" s="1"/>
  <c r="H83" i="49"/>
  <c r="I83" i="49"/>
  <c r="F83" i="51" s="1"/>
  <c r="F83" i="52" s="1"/>
  <c r="H84" i="49"/>
  <c r="H85" i="49"/>
  <c r="I85" i="49"/>
  <c r="F85" i="51" s="1"/>
  <c r="F85" i="52" s="1"/>
  <c r="H86" i="49"/>
  <c r="H89" i="49"/>
  <c r="I89" i="49"/>
  <c r="F89" i="51" s="1"/>
  <c r="F89" i="52" s="1"/>
  <c r="H90" i="49"/>
  <c r="I90" i="49"/>
  <c r="F90" i="51" s="1"/>
  <c r="F90" i="52" s="1"/>
  <c r="I62" i="1"/>
  <c r="I62" i="49" s="1"/>
  <c r="F62" i="51" s="1"/>
  <c r="F62" i="52" s="1"/>
  <c r="H62" i="1"/>
  <c r="H62" i="49" s="1"/>
  <c r="I61" i="1"/>
  <c r="I61" i="49" s="1"/>
  <c r="F61" i="51" s="1"/>
  <c r="F61" i="52" s="1"/>
  <c r="H61" i="1"/>
  <c r="H61" i="49" s="1"/>
  <c r="I60" i="1"/>
  <c r="I60" i="49" s="1"/>
  <c r="F60" i="51" s="1"/>
  <c r="F60" i="52" s="1"/>
  <c r="H60" i="1"/>
  <c r="H60" i="49" s="1"/>
  <c r="I59" i="1"/>
  <c r="I59" i="49" s="1"/>
  <c r="F59" i="51" s="1"/>
  <c r="F59" i="52" s="1"/>
  <c r="H59" i="1"/>
  <c r="H59" i="49" s="1"/>
  <c r="I58" i="1"/>
  <c r="I58" i="49" s="1"/>
  <c r="F58" i="51" s="1"/>
  <c r="F58" i="52" s="1"/>
  <c r="H58" i="1"/>
  <c r="H58" i="49" s="1"/>
  <c r="I57" i="1"/>
  <c r="I57" i="49" s="1"/>
  <c r="F57" i="51" s="1"/>
  <c r="F57" i="52" s="1"/>
  <c r="H57" i="1"/>
  <c r="H57" i="49" s="1"/>
  <c r="I56" i="1"/>
  <c r="I56" i="49" s="1"/>
  <c r="F56" i="51" s="1"/>
  <c r="F56" i="52" s="1"/>
  <c r="H56" i="1"/>
  <c r="H56" i="49" s="1"/>
  <c r="I55" i="1"/>
  <c r="I55" i="49" s="1"/>
  <c r="F55" i="51" s="1"/>
  <c r="F55" i="52" s="1"/>
  <c r="H55" i="1"/>
  <c r="H55" i="49" s="1"/>
  <c r="I54" i="1"/>
  <c r="I54" i="49" s="1"/>
  <c r="F54" i="51" s="1"/>
  <c r="F54" i="52" s="1"/>
  <c r="H54" i="1"/>
  <c r="H54" i="49" s="1"/>
  <c r="I52" i="1"/>
  <c r="I52" i="49" s="1"/>
  <c r="F52" i="51" s="1"/>
  <c r="F52" i="52" s="1"/>
  <c r="H52" i="1"/>
  <c r="H52" i="49" s="1"/>
  <c r="I50" i="1"/>
  <c r="I50" i="49" s="1"/>
  <c r="F50" i="51" s="1"/>
  <c r="F50" i="52" s="1"/>
  <c r="H50" i="1"/>
  <c r="H50" i="49" s="1"/>
  <c r="I49" i="1"/>
  <c r="I49" i="49" s="1"/>
  <c r="F49" i="51" s="1"/>
  <c r="F49" i="52" s="1"/>
  <c r="H49" i="1"/>
  <c r="H49" i="49" s="1"/>
  <c r="I48" i="1"/>
  <c r="I48" i="49" s="1"/>
  <c r="F48" i="51" s="1"/>
  <c r="F48" i="52" s="1"/>
  <c r="H48" i="1"/>
  <c r="H48" i="49" s="1"/>
  <c r="I47" i="1"/>
  <c r="I47" i="49" s="1"/>
  <c r="F47" i="51" s="1"/>
  <c r="F47" i="52" s="1"/>
  <c r="H47" i="1"/>
  <c r="H47" i="49" s="1"/>
  <c r="I46" i="1"/>
  <c r="I46" i="49" s="1"/>
  <c r="F46" i="51" s="1"/>
  <c r="F46" i="52" s="1"/>
  <c r="H46" i="1"/>
  <c r="H46" i="49" s="1"/>
  <c r="I45" i="1"/>
  <c r="I45" i="49" s="1"/>
  <c r="F45" i="51" s="1"/>
  <c r="F45" i="52" s="1"/>
  <c r="H45" i="1"/>
  <c r="H45" i="49" s="1"/>
  <c r="I44" i="1"/>
  <c r="I44" i="49" s="1"/>
  <c r="F44" i="51" s="1"/>
  <c r="F44" i="52" s="1"/>
  <c r="H44" i="1"/>
  <c r="H44" i="49" s="1"/>
  <c r="I43" i="1"/>
  <c r="I43" i="49" s="1"/>
  <c r="F43" i="51" s="1"/>
  <c r="F43" i="52" s="1"/>
  <c r="H43" i="1"/>
  <c r="H43" i="49" s="1"/>
  <c r="I42" i="1"/>
  <c r="I42" i="49" s="1"/>
  <c r="F42" i="51" s="1"/>
  <c r="F42" i="52" s="1"/>
  <c r="H42" i="1"/>
  <c r="H42" i="49" s="1"/>
  <c r="I41" i="1"/>
  <c r="I41" i="49" s="1"/>
  <c r="F41" i="51" s="1"/>
  <c r="F41" i="52" s="1"/>
  <c r="H41" i="1"/>
  <c r="H41" i="49" s="1"/>
  <c r="I40" i="1"/>
  <c r="I40" i="49" s="1"/>
  <c r="F40" i="51" s="1"/>
  <c r="F40" i="52" s="1"/>
  <c r="H40" i="1"/>
  <c r="H40" i="49" s="1"/>
  <c r="I39" i="1"/>
  <c r="I39" i="49" s="1"/>
  <c r="F39" i="51" s="1"/>
  <c r="F39" i="52" s="1"/>
  <c r="H39" i="1"/>
  <c r="H39" i="49" s="1"/>
  <c r="I38" i="1"/>
  <c r="I38" i="49" s="1"/>
  <c r="F38" i="51" s="1"/>
  <c r="F38" i="52" s="1"/>
  <c r="H38" i="1"/>
  <c r="H38" i="49" s="1"/>
  <c r="I37" i="1"/>
  <c r="I37" i="49" s="1"/>
  <c r="F37" i="51" s="1"/>
  <c r="F37" i="52" s="1"/>
  <c r="H37" i="1"/>
  <c r="H37" i="49" s="1"/>
  <c r="I35" i="1"/>
  <c r="I35" i="49" s="1"/>
  <c r="F35" i="51" s="1"/>
  <c r="F35" i="52" s="1"/>
  <c r="H35" i="1"/>
  <c r="H35" i="49" s="1"/>
  <c r="I33" i="1"/>
  <c r="I33" i="49" s="1"/>
  <c r="F33" i="51" s="1"/>
  <c r="F33" i="52" s="1"/>
  <c r="H33" i="1"/>
  <c r="H33" i="49" s="1"/>
  <c r="I32" i="1"/>
  <c r="I32" i="49" s="1"/>
  <c r="F32" i="51" s="1"/>
  <c r="F32" i="52" s="1"/>
  <c r="H32" i="1"/>
  <c r="H32" i="49" s="1"/>
  <c r="I31" i="1"/>
  <c r="I31" i="49" s="1"/>
  <c r="F31" i="51" s="1"/>
  <c r="F31" i="52" s="1"/>
  <c r="H31" i="1"/>
  <c r="H31" i="49" s="1"/>
  <c r="I30" i="1"/>
  <c r="I30" i="49" s="1"/>
  <c r="F30" i="51" s="1"/>
  <c r="F30" i="52" s="1"/>
  <c r="H30" i="1"/>
  <c r="H30" i="49" s="1"/>
  <c r="I29" i="1"/>
  <c r="I29" i="49" s="1"/>
  <c r="F29" i="51" s="1"/>
  <c r="F29" i="52" s="1"/>
  <c r="H29" i="1"/>
  <c r="H29" i="49" s="1"/>
  <c r="H28" i="1"/>
  <c r="H28" i="49" s="1"/>
  <c r="I26" i="1"/>
  <c r="I26" i="49" s="1"/>
  <c r="F26" i="51" s="1"/>
  <c r="F26" i="52" s="1"/>
  <c r="H26" i="1"/>
  <c r="H26" i="49" s="1"/>
  <c r="I25" i="1"/>
  <c r="I25" i="49" s="1"/>
  <c r="F25" i="51" s="1"/>
  <c r="F25" i="52" s="1"/>
  <c r="H25" i="1"/>
  <c r="H25" i="49" s="1"/>
  <c r="I24" i="1"/>
  <c r="I24" i="49" s="1"/>
  <c r="F24" i="51" s="1"/>
  <c r="F24" i="52" s="1"/>
  <c r="H24" i="1"/>
  <c r="H24" i="49" s="1"/>
  <c r="I22" i="1"/>
  <c r="I22" i="49" s="1"/>
  <c r="F22" i="51" s="1"/>
  <c r="F22" i="52" s="1"/>
  <c r="H22" i="1"/>
  <c r="H22" i="49" s="1"/>
  <c r="I21" i="1"/>
  <c r="I21" i="49" s="1"/>
  <c r="F21" i="51" s="1"/>
  <c r="F21" i="52" s="1"/>
  <c r="H21" i="1"/>
  <c r="H21" i="49" s="1"/>
  <c r="I20" i="1"/>
  <c r="I20" i="49" s="1"/>
  <c r="F20" i="51" s="1"/>
  <c r="F20" i="52" s="1"/>
  <c r="H20" i="1"/>
  <c r="H20" i="49" s="1"/>
  <c r="I19" i="1"/>
  <c r="I19" i="49" s="1"/>
  <c r="F19" i="51" s="1"/>
  <c r="F19" i="52" s="1"/>
  <c r="H19" i="1"/>
  <c r="H19" i="49" s="1"/>
  <c r="I18" i="1"/>
  <c r="I18" i="49" s="1"/>
  <c r="F18" i="51" s="1"/>
  <c r="F18" i="52" s="1"/>
  <c r="H18" i="1"/>
  <c r="H18" i="49" s="1"/>
  <c r="I17" i="1"/>
  <c r="I17" i="49" s="1"/>
  <c r="F17" i="51" s="1"/>
  <c r="F17" i="52" s="1"/>
  <c r="H17" i="1"/>
  <c r="H17" i="49" s="1"/>
  <c r="I16" i="1"/>
  <c r="I16" i="49" s="1"/>
  <c r="F16" i="51" s="1"/>
  <c r="F16" i="52" s="1"/>
  <c r="H16" i="1"/>
  <c r="H16" i="49" s="1"/>
  <c r="I15" i="1"/>
  <c r="I15" i="49" s="1"/>
  <c r="F15" i="51" s="1"/>
  <c r="F15" i="52" s="1"/>
  <c r="H15" i="1"/>
  <c r="H15" i="49" s="1"/>
  <c r="I14" i="1"/>
  <c r="I14" i="49" s="1"/>
  <c r="F14" i="51" s="1"/>
  <c r="F14" i="52" s="1"/>
  <c r="H14" i="1"/>
  <c r="H14" i="49" s="1"/>
  <c r="I13" i="1"/>
  <c r="I13" i="49" s="1"/>
  <c r="F13" i="51" s="1"/>
  <c r="F13" i="52" s="1"/>
  <c r="H13" i="1"/>
  <c r="H13" i="49" s="1"/>
  <c r="H12" i="1"/>
  <c r="H12" i="49" s="1"/>
  <c r="H10" i="1"/>
  <c r="H10" i="49" s="1"/>
  <c r="I10" i="1"/>
  <c r="I10" i="49" s="1"/>
  <c r="F10" i="51" s="1"/>
  <c r="F10" i="52" s="1"/>
  <c r="I9" i="1"/>
  <c r="I9" i="49" s="1"/>
  <c r="F9" i="51" s="1"/>
  <c r="F9" i="52" s="1"/>
  <c r="F9" i="53" s="1"/>
  <c r="F9" i="54" s="1"/>
  <c r="F9" i="55" s="1"/>
  <c r="F9" i="56" s="1"/>
  <c r="F9" i="57" s="1"/>
  <c r="H9" i="1"/>
  <c r="H9" i="49" s="1"/>
  <c r="J90" i="1"/>
  <c r="J76" i="1"/>
  <c r="J67" i="1"/>
  <c r="G62" i="1"/>
  <c r="K62" i="1" s="1"/>
  <c r="G61" i="1"/>
  <c r="K61" i="1" s="1"/>
  <c r="G60" i="1"/>
  <c r="K60" i="1" s="1"/>
  <c r="G59" i="1"/>
  <c r="K59" i="1" s="1"/>
  <c r="G58" i="1"/>
  <c r="G58" i="49" s="1"/>
  <c r="G57" i="1"/>
  <c r="K57" i="1" s="1"/>
  <c r="G56" i="1"/>
  <c r="K56" i="1" s="1"/>
  <c r="G55" i="1"/>
  <c r="G54" i="1"/>
  <c r="K54" i="1" s="1"/>
  <c r="G53" i="1"/>
  <c r="G52" i="1"/>
  <c r="K52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G35" i="1"/>
  <c r="K35" i="1" s="1"/>
  <c r="G33" i="1"/>
  <c r="K33" i="1" s="1"/>
  <c r="G32" i="1"/>
  <c r="G32" i="49" s="1"/>
  <c r="K32" i="49" s="1"/>
  <c r="G31" i="1"/>
  <c r="K31" i="1" s="1"/>
  <c r="G30" i="1"/>
  <c r="K30" i="1" s="1"/>
  <c r="G29" i="1"/>
  <c r="K29" i="1" s="1"/>
  <c r="G28" i="1"/>
  <c r="G28" i="49" s="1"/>
  <c r="G26" i="1"/>
  <c r="G25" i="1"/>
  <c r="K25" i="1" s="1"/>
  <c r="G24" i="1"/>
  <c r="K24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G16" i="1"/>
  <c r="K16" i="1" s="1"/>
  <c r="G15" i="1"/>
  <c r="K15" i="1" s="1"/>
  <c r="G14" i="1"/>
  <c r="G14" i="49" s="1"/>
  <c r="G13" i="1"/>
  <c r="K13" i="1" s="1"/>
  <c r="G12" i="1"/>
  <c r="G10" i="1"/>
  <c r="K10" i="1" s="1"/>
  <c r="G9" i="1"/>
  <c r="E44" i="49"/>
  <c r="E48" i="49"/>
  <c r="E52" i="49"/>
  <c r="E64" i="49"/>
  <c r="E68" i="49"/>
  <c r="E72" i="49"/>
  <c r="E76" i="49"/>
  <c r="E80" i="49"/>
  <c r="F81" i="49"/>
  <c r="E84" i="49"/>
  <c r="E85" i="49"/>
  <c r="F85" i="49"/>
  <c r="F86" i="49"/>
  <c r="E88" i="49"/>
  <c r="F88" i="49"/>
  <c r="E89" i="49"/>
  <c r="F89" i="49"/>
  <c r="E13" i="49"/>
  <c r="E25" i="49"/>
  <c r="E29" i="49"/>
  <c r="E36" i="49"/>
  <c r="E37" i="49"/>
  <c r="F39" i="49"/>
  <c r="E40" i="49"/>
  <c r="F90" i="49"/>
  <c r="E90" i="49"/>
  <c r="J89" i="49"/>
  <c r="E86" i="49"/>
  <c r="F84" i="49"/>
  <c r="F83" i="49"/>
  <c r="E83" i="49"/>
  <c r="F82" i="49"/>
  <c r="E82" i="49"/>
  <c r="E81" i="49"/>
  <c r="F80" i="49"/>
  <c r="F78" i="49"/>
  <c r="E78" i="49"/>
  <c r="F77" i="49"/>
  <c r="E77" i="49"/>
  <c r="F76" i="49"/>
  <c r="J75" i="49"/>
  <c r="F75" i="49"/>
  <c r="E75" i="49"/>
  <c r="J73" i="49"/>
  <c r="F73" i="49"/>
  <c r="E73" i="49"/>
  <c r="F72" i="49"/>
  <c r="F71" i="49"/>
  <c r="E71" i="49"/>
  <c r="F70" i="49"/>
  <c r="E70" i="49"/>
  <c r="F69" i="49"/>
  <c r="E69" i="49"/>
  <c r="F68" i="49"/>
  <c r="F67" i="49"/>
  <c r="F66" i="49"/>
  <c r="E66" i="49"/>
  <c r="J65" i="49"/>
  <c r="F65" i="49"/>
  <c r="E65" i="49"/>
  <c r="F64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F50" i="49"/>
  <c r="E50" i="49"/>
  <c r="F49" i="49"/>
  <c r="E49" i="49"/>
  <c r="F48" i="49"/>
  <c r="F47" i="49"/>
  <c r="E47" i="49"/>
  <c r="F46" i="49"/>
  <c r="E46" i="49"/>
  <c r="F45" i="49"/>
  <c r="E45" i="49"/>
  <c r="F44" i="49"/>
  <c r="F43" i="49"/>
  <c r="E43" i="49"/>
  <c r="F42" i="49"/>
  <c r="E42" i="49"/>
  <c r="F41" i="49"/>
  <c r="E41" i="49"/>
  <c r="F40" i="49"/>
  <c r="E39" i="49"/>
  <c r="F38" i="49"/>
  <c r="E38" i="49"/>
  <c r="F37" i="49"/>
  <c r="F36" i="49"/>
  <c r="F35" i="49"/>
  <c r="E35" i="49"/>
  <c r="F33" i="49"/>
  <c r="F32" i="49"/>
  <c r="F31" i="49"/>
  <c r="F30" i="49"/>
  <c r="F29" i="49"/>
  <c r="F28" i="49"/>
  <c r="E28" i="49"/>
  <c r="F26" i="49"/>
  <c r="E26" i="49"/>
  <c r="F25" i="49"/>
  <c r="F24" i="49"/>
  <c r="E24" i="49"/>
  <c r="F22" i="49"/>
  <c r="E22" i="49"/>
  <c r="F21" i="49"/>
  <c r="F20" i="49"/>
  <c r="F19" i="49"/>
  <c r="F18" i="49"/>
  <c r="E18" i="49"/>
  <c r="F17" i="49"/>
  <c r="F16" i="49"/>
  <c r="E16" i="49"/>
  <c r="F15" i="49"/>
  <c r="E15" i="49"/>
  <c r="F14" i="49"/>
  <c r="E14" i="49"/>
  <c r="F13" i="49"/>
  <c r="F12" i="49"/>
  <c r="E12" i="49"/>
  <c r="F10" i="49"/>
  <c r="E10" i="49"/>
  <c r="G7" i="49"/>
  <c r="O7" i="49" s="1"/>
  <c r="G7" i="1"/>
  <c r="O7" i="1" s="1"/>
  <c r="J18" i="1"/>
  <c r="N7" i="1"/>
  <c r="N8" i="1"/>
  <c r="F90" i="1"/>
  <c r="E90" i="1"/>
  <c r="E89" i="1"/>
  <c r="E88" i="1"/>
  <c r="E86" i="1"/>
  <c r="E85" i="1"/>
  <c r="E84" i="1"/>
  <c r="E83" i="1"/>
  <c r="E82" i="1"/>
  <c r="E81" i="1"/>
  <c r="E80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3" i="1"/>
  <c r="E32" i="1"/>
  <c r="E31" i="1"/>
  <c r="E30" i="1"/>
  <c r="E29" i="1"/>
  <c r="E28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0" i="1"/>
  <c r="D36" i="48"/>
  <c r="I36" i="1" s="1"/>
  <c r="I36" i="49" s="1"/>
  <c r="F36" i="51" s="1"/>
  <c r="F36" i="52" s="1"/>
  <c r="C36" i="48"/>
  <c r="H36" i="1" s="1"/>
  <c r="H36" i="49" s="1"/>
  <c r="F80" i="48"/>
  <c r="C52" i="48"/>
  <c r="H53" i="1" s="1"/>
  <c r="H53" i="49" s="1"/>
  <c r="D52" i="48"/>
  <c r="I53" i="1" s="1"/>
  <c r="I53" i="49" s="1"/>
  <c r="F53" i="51" s="1"/>
  <c r="F53" i="52" s="1"/>
  <c r="F81" i="48"/>
  <c r="F90" i="48"/>
  <c r="F89" i="48"/>
  <c r="F88" i="48"/>
  <c r="F86" i="48"/>
  <c r="F85" i="48"/>
  <c r="F84" i="48"/>
  <c r="F83" i="48"/>
  <c r="F82" i="48"/>
  <c r="F77" i="48"/>
  <c r="F78" i="48"/>
  <c r="F76" i="48"/>
  <c r="F75" i="48"/>
  <c r="F73" i="48"/>
  <c r="F72" i="48"/>
  <c r="F71" i="48"/>
  <c r="F44" i="48"/>
  <c r="F69" i="48"/>
  <c r="F68" i="48"/>
  <c r="F67" i="48"/>
  <c r="F66" i="48"/>
  <c r="F65" i="48"/>
  <c r="F64" i="48"/>
  <c r="F62" i="48"/>
  <c r="F61" i="48"/>
  <c r="F60" i="48"/>
  <c r="F59" i="48"/>
  <c r="F58" i="48"/>
  <c r="F57" i="48"/>
  <c r="F56" i="48"/>
  <c r="F55" i="48"/>
  <c r="F54" i="48"/>
  <c r="F53" i="48"/>
  <c r="F50" i="48"/>
  <c r="F49" i="48"/>
  <c r="F48" i="48"/>
  <c r="F47" i="48"/>
  <c r="F46" i="48"/>
  <c r="F45" i="48"/>
  <c r="F70" i="48"/>
  <c r="F43" i="48"/>
  <c r="F42" i="48"/>
  <c r="F41" i="48"/>
  <c r="F37" i="48"/>
  <c r="F38" i="48"/>
  <c r="F40" i="48"/>
  <c r="F39" i="48"/>
  <c r="F35" i="48"/>
  <c r="F33" i="48"/>
  <c r="F32" i="48"/>
  <c r="F31" i="48"/>
  <c r="F30" i="48"/>
  <c r="F29" i="48"/>
  <c r="D28" i="48"/>
  <c r="F28" i="48" s="1"/>
  <c r="F26" i="48"/>
  <c r="F25" i="48"/>
  <c r="F24" i="48"/>
  <c r="F22" i="48"/>
  <c r="F21" i="48"/>
  <c r="F20" i="48"/>
  <c r="F19" i="48"/>
  <c r="F18" i="48"/>
  <c r="F17" i="48"/>
  <c r="F16" i="48"/>
  <c r="F15" i="48"/>
  <c r="F14" i="48"/>
  <c r="F13" i="48"/>
  <c r="D12" i="48"/>
  <c r="F12" i="48" s="1"/>
  <c r="F10" i="48"/>
  <c r="F9" i="48"/>
  <c r="A108" i="22"/>
  <c r="A109" i="22"/>
  <c r="A110" i="22"/>
  <c r="A111" i="22"/>
  <c r="A112" i="22"/>
  <c r="A113" i="22"/>
  <c r="A114" i="22"/>
  <c r="F10" i="53" l="1"/>
  <c r="F10" i="54" s="1"/>
  <c r="F10" i="55" s="1"/>
  <c r="F10" i="56" s="1"/>
  <c r="F10" i="57" s="1"/>
  <c r="F13" i="53"/>
  <c r="F13" i="54" s="1"/>
  <c r="F13" i="55" s="1"/>
  <c r="F13" i="56" s="1"/>
  <c r="F13" i="57" s="1"/>
  <c r="F15" i="53"/>
  <c r="F15" i="54" s="1"/>
  <c r="F15" i="55" s="1"/>
  <c r="F15" i="56" s="1"/>
  <c r="F15" i="57" s="1"/>
  <c r="F17" i="53"/>
  <c r="F17" i="54" s="1"/>
  <c r="F17" i="55" s="1"/>
  <c r="F17" i="56" s="1"/>
  <c r="F17" i="57" s="1"/>
  <c r="F19" i="53"/>
  <c r="F19" i="54" s="1"/>
  <c r="F19" i="55" s="1"/>
  <c r="F19" i="56" s="1"/>
  <c r="F19" i="57" s="1"/>
  <c r="F21" i="53"/>
  <c r="F21" i="54" s="1"/>
  <c r="F21" i="55" s="1"/>
  <c r="F21" i="56" s="1"/>
  <c r="F21" i="57" s="1"/>
  <c r="F24" i="53"/>
  <c r="F24" i="54" s="1"/>
  <c r="F24" i="55" s="1"/>
  <c r="F24" i="56" s="1"/>
  <c r="F24" i="57" s="1"/>
  <c r="F24" i="58" s="1"/>
  <c r="F26" i="53"/>
  <c r="F26" i="54" s="1"/>
  <c r="F26" i="55" s="1"/>
  <c r="F26" i="56" s="1"/>
  <c r="F26" i="57" s="1"/>
  <c r="F36" i="53"/>
  <c r="F36" i="54" s="1"/>
  <c r="F36" i="55" s="1"/>
  <c r="F36" i="56" s="1"/>
  <c r="F36" i="57" s="1"/>
  <c r="F36" i="58" s="1"/>
  <c r="F30" i="53"/>
  <c r="F30" i="54" s="1"/>
  <c r="F30" i="55" s="1"/>
  <c r="F30" i="56" s="1"/>
  <c r="F30" i="57" s="1"/>
  <c r="F30" i="58" s="1"/>
  <c r="F32" i="53"/>
  <c r="F32" i="54" s="1"/>
  <c r="F32" i="55" s="1"/>
  <c r="F32" i="56" s="1"/>
  <c r="F32" i="57" s="1"/>
  <c r="F32" i="58" s="1"/>
  <c r="F35" i="53"/>
  <c r="F35" i="54" s="1"/>
  <c r="F35" i="55" s="1"/>
  <c r="F35" i="56" s="1"/>
  <c r="F35" i="57" s="1"/>
  <c r="F38" i="53"/>
  <c r="F38" i="54" s="1"/>
  <c r="F38" i="55" s="1"/>
  <c r="F38" i="56" s="1"/>
  <c r="F38" i="57" s="1"/>
  <c r="F38" i="58" s="1"/>
  <c r="F38" i="59" s="1"/>
  <c r="F40" i="53"/>
  <c r="F40" i="54" s="1"/>
  <c r="F40" i="55" s="1"/>
  <c r="F40" i="56" s="1"/>
  <c r="F40" i="57" s="1"/>
  <c r="F42" i="53"/>
  <c r="F42" i="54" s="1"/>
  <c r="F42" i="55" s="1"/>
  <c r="F42" i="56" s="1"/>
  <c r="F42" i="57" s="1"/>
  <c r="F44" i="53"/>
  <c r="F44" i="54" s="1"/>
  <c r="F44" i="55" s="1"/>
  <c r="F44" i="56" s="1"/>
  <c r="F44" i="57" s="1"/>
  <c r="F44" i="58" s="1"/>
  <c r="F46" i="53"/>
  <c r="F46" i="54" s="1"/>
  <c r="F46" i="55" s="1"/>
  <c r="F46" i="56" s="1"/>
  <c r="F46" i="57" s="1"/>
  <c r="F46" i="58" s="1"/>
  <c r="F48" i="53"/>
  <c r="F48" i="54" s="1"/>
  <c r="F48" i="55" s="1"/>
  <c r="F48" i="56" s="1"/>
  <c r="F48" i="57" s="1"/>
  <c r="F50" i="53"/>
  <c r="F50" i="54" s="1"/>
  <c r="F50" i="55" s="1"/>
  <c r="F50" i="56" s="1"/>
  <c r="F50" i="57" s="1"/>
  <c r="F50" i="58" s="1"/>
  <c r="F54" i="53"/>
  <c r="F54" i="54" s="1"/>
  <c r="F54" i="55" s="1"/>
  <c r="F54" i="56" s="1"/>
  <c r="F54" i="57" s="1"/>
  <c r="F54" i="58" s="1"/>
  <c r="F56" i="53"/>
  <c r="F56" i="54" s="1"/>
  <c r="F56" i="55" s="1"/>
  <c r="F56" i="56" s="1"/>
  <c r="F56" i="57" s="1"/>
  <c r="F56" i="58" s="1"/>
  <c r="F58" i="53"/>
  <c r="F58" i="54" s="1"/>
  <c r="F58" i="55" s="1"/>
  <c r="F58" i="56" s="1"/>
  <c r="F58" i="57" s="1"/>
  <c r="F58" i="58" s="1"/>
  <c r="F60" i="53"/>
  <c r="F60" i="54" s="1"/>
  <c r="F60" i="55" s="1"/>
  <c r="F60" i="56" s="1"/>
  <c r="F60" i="57" s="1"/>
  <c r="F60" i="58" s="1"/>
  <c r="F60" i="59" s="1"/>
  <c r="F62" i="53"/>
  <c r="F62" i="54" s="1"/>
  <c r="F62" i="55" s="1"/>
  <c r="F62" i="56" s="1"/>
  <c r="F62" i="57" s="1"/>
  <c r="E14" i="51"/>
  <c r="K14" i="49"/>
  <c r="E58" i="51"/>
  <c r="K58" i="49"/>
  <c r="F14" i="53"/>
  <c r="F14" i="54" s="1"/>
  <c r="F14" i="55" s="1"/>
  <c r="F14" i="56" s="1"/>
  <c r="F14" i="57" s="1"/>
  <c r="F16" i="53"/>
  <c r="F16" i="54" s="1"/>
  <c r="F16" i="55" s="1"/>
  <c r="F16" i="56" s="1"/>
  <c r="F16" i="57" s="1"/>
  <c r="F16" i="58" s="1"/>
  <c r="F18" i="53"/>
  <c r="F18" i="54" s="1"/>
  <c r="F18" i="55" s="1"/>
  <c r="F18" i="56" s="1"/>
  <c r="F18" i="57" s="1"/>
  <c r="F18" i="58" s="1"/>
  <c r="F20" i="53"/>
  <c r="F20" i="54" s="1"/>
  <c r="F20" i="55" s="1"/>
  <c r="F20" i="56" s="1"/>
  <c r="F20" i="57" s="1"/>
  <c r="F22" i="53"/>
  <c r="F22" i="54" s="1"/>
  <c r="F22" i="55" s="1"/>
  <c r="F22" i="56" s="1"/>
  <c r="F22" i="57" s="1"/>
  <c r="F22" i="58" s="1"/>
  <c r="F25" i="53"/>
  <c r="F25" i="54" s="1"/>
  <c r="F25" i="55" s="1"/>
  <c r="F25" i="56" s="1"/>
  <c r="F25" i="57" s="1"/>
  <c r="F53" i="53"/>
  <c r="F53" i="54" s="1"/>
  <c r="F53" i="55" s="1"/>
  <c r="F53" i="56" s="1"/>
  <c r="F53" i="57" s="1"/>
  <c r="F53" i="58" s="1"/>
  <c r="F29" i="53"/>
  <c r="F29" i="54" s="1"/>
  <c r="F29" i="55" s="1"/>
  <c r="F29" i="56" s="1"/>
  <c r="F29" i="57" s="1"/>
  <c r="F29" i="58" s="1"/>
  <c r="F31" i="53"/>
  <c r="F31" i="54" s="1"/>
  <c r="F31" i="55" s="1"/>
  <c r="F31" i="56" s="1"/>
  <c r="F31" i="57" s="1"/>
  <c r="F33" i="53"/>
  <c r="F33" i="54" s="1"/>
  <c r="F33" i="55" s="1"/>
  <c r="F33" i="56" s="1"/>
  <c r="F33" i="57" s="1"/>
  <c r="F37" i="53"/>
  <c r="F37" i="54" s="1"/>
  <c r="F37" i="55" s="1"/>
  <c r="F37" i="56" s="1"/>
  <c r="F37" i="57" s="1"/>
  <c r="F39" i="53"/>
  <c r="F39" i="54" s="1"/>
  <c r="F39" i="55" s="1"/>
  <c r="F39" i="56" s="1"/>
  <c r="F39" i="57" s="1"/>
  <c r="F41" i="53"/>
  <c r="F41" i="54" s="1"/>
  <c r="F41" i="55" s="1"/>
  <c r="F41" i="56" s="1"/>
  <c r="F41" i="57" s="1"/>
  <c r="F43" i="53"/>
  <c r="F43" i="54" s="1"/>
  <c r="F43" i="55" s="1"/>
  <c r="F43" i="56" s="1"/>
  <c r="F43" i="57" s="1"/>
  <c r="F45" i="53"/>
  <c r="F45" i="54" s="1"/>
  <c r="F45" i="55" s="1"/>
  <c r="F45" i="56" s="1"/>
  <c r="F45" i="57" s="1"/>
  <c r="F47" i="53"/>
  <c r="F47" i="54" s="1"/>
  <c r="F47" i="55" s="1"/>
  <c r="F47" i="56" s="1"/>
  <c r="F47" i="57" s="1"/>
  <c r="F49" i="53"/>
  <c r="F49" i="54" s="1"/>
  <c r="F49" i="55" s="1"/>
  <c r="F49" i="56" s="1"/>
  <c r="F49" i="57" s="1"/>
  <c r="F52" i="53"/>
  <c r="F52" i="54" s="1"/>
  <c r="F52" i="55" s="1"/>
  <c r="F52" i="56" s="1"/>
  <c r="F52" i="57" s="1"/>
  <c r="F52" i="58" s="1"/>
  <c r="F55" i="53"/>
  <c r="F55" i="54" s="1"/>
  <c r="F55" i="55" s="1"/>
  <c r="F55" i="56" s="1"/>
  <c r="F55" i="57" s="1"/>
  <c r="F55" i="58" s="1"/>
  <c r="F57" i="53"/>
  <c r="F57" i="54" s="1"/>
  <c r="F57" i="55" s="1"/>
  <c r="F57" i="56" s="1"/>
  <c r="F57" i="57" s="1"/>
  <c r="F59" i="53"/>
  <c r="F59" i="54" s="1"/>
  <c r="F59" i="55" s="1"/>
  <c r="F59" i="56" s="1"/>
  <c r="F59" i="57" s="1"/>
  <c r="F61" i="53"/>
  <c r="F61" i="54" s="1"/>
  <c r="F61" i="55" s="1"/>
  <c r="F61" i="56" s="1"/>
  <c r="F61" i="57" s="1"/>
  <c r="F61" i="58" s="1"/>
  <c r="J55" i="1"/>
  <c r="K55" i="1"/>
  <c r="F75" i="53"/>
  <c r="F75" i="54" s="1"/>
  <c r="F75" i="55" s="1"/>
  <c r="F75" i="56" s="1"/>
  <c r="F75" i="57" s="1"/>
  <c r="F70" i="53"/>
  <c r="F70" i="54" s="1"/>
  <c r="F70" i="55" s="1"/>
  <c r="F70" i="56" s="1"/>
  <c r="F70" i="57" s="1"/>
  <c r="F70" i="58" s="1"/>
  <c r="F70" i="59" s="1"/>
  <c r="E89" i="51"/>
  <c r="K89" i="49"/>
  <c r="E81" i="51"/>
  <c r="K81" i="49"/>
  <c r="E76" i="51"/>
  <c r="K76" i="49"/>
  <c r="E64" i="51"/>
  <c r="K64" i="49"/>
  <c r="G59" i="49"/>
  <c r="G55" i="49"/>
  <c r="G50" i="49"/>
  <c r="G46" i="49"/>
  <c r="J46" i="49" s="1"/>
  <c r="G42" i="49"/>
  <c r="G38" i="49"/>
  <c r="G33" i="49"/>
  <c r="G29" i="49"/>
  <c r="K29" i="49" s="1"/>
  <c r="G24" i="49"/>
  <c r="K24" i="49" s="1"/>
  <c r="G19" i="49"/>
  <c r="G15" i="49"/>
  <c r="G10" i="49"/>
  <c r="F64" i="53"/>
  <c r="F64" i="54" s="1"/>
  <c r="F64" i="55" s="1"/>
  <c r="F64" i="56" s="1"/>
  <c r="F64" i="57" s="1"/>
  <c r="F64" i="58" s="1"/>
  <c r="F72" i="53"/>
  <c r="F72" i="54" s="1"/>
  <c r="F72" i="55" s="1"/>
  <c r="F72" i="56" s="1"/>
  <c r="F72" i="57" s="1"/>
  <c r="G70" i="49"/>
  <c r="K70" i="1"/>
  <c r="G66" i="49"/>
  <c r="K66" i="1"/>
  <c r="K75" i="1"/>
  <c r="E84" i="51"/>
  <c r="K84" i="49"/>
  <c r="K83" i="1"/>
  <c r="K88" i="1"/>
  <c r="F90" i="53"/>
  <c r="F90" i="54" s="1"/>
  <c r="F90" i="55" s="1"/>
  <c r="F90" i="56" s="1"/>
  <c r="F90" i="57" s="1"/>
  <c r="F83" i="53"/>
  <c r="F83" i="54" s="1"/>
  <c r="F83" i="55" s="1"/>
  <c r="F83" i="56" s="1"/>
  <c r="F83" i="57" s="1"/>
  <c r="F77" i="53"/>
  <c r="F77" i="54" s="1"/>
  <c r="F77" i="55" s="1"/>
  <c r="F77" i="56" s="1"/>
  <c r="F77" i="57" s="1"/>
  <c r="F77" i="58" s="1"/>
  <c r="F77" i="59" s="1"/>
  <c r="F73" i="53"/>
  <c r="F73" i="54" s="1"/>
  <c r="F73" i="55" s="1"/>
  <c r="F73" i="56" s="1"/>
  <c r="F73" i="57" s="1"/>
  <c r="F73" i="58" s="1"/>
  <c r="F67" i="53"/>
  <c r="F67" i="54" s="1"/>
  <c r="F67" i="55" s="1"/>
  <c r="F67" i="56" s="1"/>
  <c r="F67" i="57" s="1"/>
  <c r="E88" i="51"/>
  <c r="K88" i="49"/>
  <c r="E80" i="51"/>
  <c r="K80" i="49"/>
  <c r="E75" i="51"/>
  <c r="K75" i="49"/>
  <c r="E68" i="51"/>
  <c r="G62" i="49"/>
  <c r="G54" i="49"/>
  <c r="G49" i="49"/>
  <c r="G45" i="49"/>
  <c r="K45" i="49" s="1"/>
  <c r="G41" i="49"/>
  <c r="G37" i="49"/>
  <c r="K37" i="49" s="1"/>
  <c r="G22" i="49"/>
  <c r="G18" i="49"/>
  <c r="F76" i="53"/>
  <c r="F76" i="54" s="1"/>
  <c r="F76" i="55" s="1"/>
  <c r="F76" i="56" s="1"/>
  <c r="F76" i="57" s="1"/>
  <c r="G82" i="49"/>
  <c r="K82" i="1"/>
  <c r="F84" i="53"/>
  <c r="F84" i="54" s="1"/>
  <c r="F84" i="55" s="1"/>
  <c r="F84" i="56" s="1"/>
  <c r="F84" i="57" s="1"/>
  <c r="J17" i="1"/>
  <c r="K17" i="1"/>
  <c r="J26" i="1"/>
  <c r="K26" i="1"/>
  <c r="K36" i="1"/>
  <c r="J44" i="1"/>
  <c r="K44" i="1"/>
  <c r="K53" i="1"/>
  <c r="F85" i="53"/>
  <c r="F85" i="54" s="1"/>
  <c r="F85" i="55" s="1"/>
  <c r="F85" i="56" s="1"/>
  <c r="F85" i="57" s="1"/>
  <c r="F69" i="53"/>
  <c r="F69" i="54" s="1"/>
  <c r="F69" i="55" s="1"/>
  <c r="F69" i="56" s="1"/>
  <c r="F69" i="57" s="1"/>
  <c r="F69" i="58" s="1"/>
  <c r="F66" i="53"/>
  <c r="F66" i="54" s="1"/>
  <c r="F66" i="55" s="1"/>
  <c r="F66" i="56" s="1"/>
  <c r="F66" i="57" s="1"/>
  <c r="E86" i="51"/>
  <c r="K86" i="49"/>
  <c r="K78" i="49"/>
  <c r="E73" i="51"/>
  <c r="K73" i="49"/>
  <c r="E67" i="51"/>
  <c r="K67" i="49"/>
  <c r="G61" i="49"/>
  <c r="K61" i="49" s="1"/>
  <c r="G57" i="49"/>
  <c r="G53" i="49"/>
  <c r="K53" i="49" s="1"/>
  <c r="G48" i="49"/>
  <c r="K48" i="49" s="1"/>
  <c r="G44" i="49"/>
  <c r="G40" i="49"/>
  <c r="K40" i="49" s="1"/>
  <c r="G36" i="49"/>
  <c r="K36" i="49" s="1"/>
  <c r="G31" i="49"/>
  <c r="G26" i="49"/>
  <c r="G21" i="49"/>
  <c r="K21" i="49" s="1"/>
  <c r="G17" i="49"/>
  <c r="G13" i="49"/>
  <c r="G85" i="49"/>
  <c r="K85" i="1"/>
  <c r="F88" i="53"/>
  <c r="F88" i="54" s="1"/>
  <c r="F88" i="55" s="1"/>
  <c r="F88" i="56" s="1"/>
  <c r="F88" i="57" s="1"/>
  <c r="J14" i="1"/>
  <c r="K14" i="1"/>
  <c r="J32" i="1"/>
  <c r="K32" i="1"/>
  <c r="J58" i="1"/>
  <c r="K58" i="1"/>
  <c r="F89" i="53"/>
  <c r="F89" i="54" s="1"/>
  <c r="F89" i="55" s="1"/>
  <c r="F89" i="56" s="1"/>
  <c r="F89" i="57" s="1"/>
  <c r="F82" i="53"/>
  <c r="F82" i="54" s="1"/>
  <c r="F82" i="55" s="1"/>
  <c r="F82" i="56" s="1"/>
  <c r="F82" i="57" s="1"/>
  <c r="F82" i="58" s="1"/>
  <c r="F82" i="59" s="1"/>
  <c r="F78" i="53"/>
  <c r="F78" i="54" s="1"/>
  <c r="F78" i="55" s="1"/>
  <c r="F78" i="56" s="1"/>
  <c r="F78" i="57" s="1"/>
  <c r="F78" i="58" s="1"/>
  <c r="F65" i="53"/>
  <c r="F65" i="54" s="1"/>
  <c r="F65" i="55" s="1"/>
  <c r="F65" i="56" s="1"/>
  <c r="F65" i="57" s="1"/>
  <c r="F65" i="58" s="1"/>
  <c r="E90" i="51"/>
  <c r="K90" i="49"/>
  <c r="K83" i="49"/>
  <c r="E77" i="51"/>
  <c r="K77" i="49"/>
  <c r="E72" i="51"/>
  <c r="K72" i="49"/>
  <c r="E65" i="51"/>
  <c r="K65" i="49"/>
  <c r="G60" i="49"/>
  <c r="K60" i="49" s="1"/>
  <c r="G56" i="49"/>
  <c r="K56" i="49" s="1"/>
  <c r="G52" i="49"/>
  <c r="G47" i="49"/>
  <c r="G43" i="49"/>
  <c r="G39" i="49"/>
  <c r="G35" i="49"/>
  <c r="G30" i="49"/>
  <c r="G25" i="49"/>
  <c r="G20" i="49"/>
  <c r="K20" i="49" s="1"/>
  <c r="G16" i="49"/>
  <c r="K16" i="49" s="1"/>
  <c r="G12" i="49"/>
  <c r="F71" i="53"/>
  <c r="F71" i="54" s="1"/>
  <c r="F71" i="55" s="1"/>
  <c r="F71" i="56" s="1"/>
  <c r="F71" i="57" s="1"/>
  <c r="G69" i="49"/>
  <c r="K69" i="49" s="1"/>
  <c r="K69" i="1"/>
  <c r="K65" i="1"/>
  <c r="K76" i="1"/>
  <c r="K80" i="1"/>
  <c r="F86" i="53"/>
  <c r="F86" i="54" s="1"/>
  <c r="F86" i="55" s="1"/>
  <c r="F86" i="56" s="1"/>
  <c r="F86" i="57" s="1"/>
  <c r="F86" i="58" s="1"/>
  <c r="F86" i="59" s="1"/>
  <c r="G9" i="49"/>
  <c r="K9" i="1"/>
  <c r="J9" i="1"/>
  <c r="F55" i="59"/>
  <c r="F72" i="58"/>
  <c r="F18" i="59"/>
  <c r="F10" i="58"/>
  <c r="F32" i="59"/>
  <c r="F36" i="59"/>
  <c r="F76" i="58"/>
  <c r="F35" i="58"/>
  <c r="F30" i="59"/>
  <c r="F83" i="58"/>
  <c r="F44" i="59"/>
  <c r="F46" i="59"/>
  <c r="F52" i="59"/>
  <c r="J81" i="49"/>
  <c r="J31" i="49"/>
  <c r="J41" i="49"/>
  <c r="J57" i="49"/>
  <c r="J88" i="49"/>
  <c r="J83" i="49"/>
  <c r="E83" i="51"/>
  <c r="J78" i="49"/>
  <c r="E78" i="51"/>
  <c r="J71" i="49"/>
  <c r="E71" i="51"/>
  <c r="J69" i="49"/>
  <c r="J66" i="49"/>
  <c r="J64" i="49"/>
  <c r="J56" i="49"/>
  <c r="E56" i="51"/>
  <c r="J62" i="49"/>
  <c r="J58" i="49"/>
  <c r="J61" i="49"/>
  <c r="J53" i="49"/>
  <c r="J60" i="49"/>
  <c r="J48" i="49"/>
  <c r="E48" i="51"/>
  <c r="J40" i="49"/>
  <c r="E40" i="51"/>
  <c r="J45" i="49"/>
  <c r="E45" i="51"/>
  <c r="J37" i="49"/>
  <c r="E37" i="51"/>
  <c r="J49" i="49"/>
  <c r="E36" i="51"/>
  <c r="J29" i="49"/>
  <c r="E29" i="51"/>
  <c r="J28" i="49"/>
  <c r="E28" i="51"/>
  <c r="J32" i="49"/>
  <c r="E32" i="51"/>
  <c r="J26" i="49"/>
  <c r="J24" i="49"/>
  <c r="E24" i="51"/>
  <c r="J21" i="49"/>
  <c r="E21" i="51"/>
  <c r="J20" i="49"/>
  <c r="E20" i="51"/>
  <c r="J14" i="49"/>
  <c r="J22" i="49"/>
  <c r="J16" i="49"/>
  <c r="J10" i="49"/>
  <c r="F58" i="59"/>
  <c r="F90" i="58"/>
  <c r="F59" i="58"/>
  <c r="F62" i="58"/>
  <c r="F48" i="58"/>
  <c r="F40" i="58"/>
  <c r="F64" i="59"/>
  <c r="F84" i="58"/>
  <c r="F66" i="58"/>
  <c r="F26" i="58"/>
  <c r="F89" i="58"/>
  <c r="F14" i="58"/>
  <c r="F20" i="58"/>
  <c r="F42" i="58"/>
  <c r="F24" i="59"/>
  <c r="F17" i="58"/>
  <c r="F15" i="58"/>
  <c r="F53" i="59"/>
  <c r="F49" i="58"/>
  <c r="F39" i="58"/>
  <c r="F22" i="59"/>
  <c r="F25" i="58"/>
  <c r="F47" i="58"/>
  <c r="F41" i="58"/>
  <c r="F21" i="58"/>
  <c r="F73" i="59"/>
  <c r="F57" i="58"/>
  <c r="F85" i="58"/>
  <c r="F88" i="58"/>
  <c r="F56" i="59"/>
  <c r="F33" i="58"/>
  <c r="F67" i="58"/>
  <c r="F45" i="58"/>
  <c r="F71" i="58"/>
  <c r="F43" i="58"/>
  <c r="F37" i="58"/>
  <c r="F54" i="59"/>
  <c r="F31" i="58"/>
  <c r="F13" i="58"/>
  <c r="F50" i="59"/>
  <c r="F16" i="59"/>
  <c r="F75" i="58"/>
  <c r="F19" i="58"/>
  <c r="F69" i="59"/>
  <c r="F61" i="59"/>
  <c r="F29" i="59"/>
  <c r="F81" i="59"/>
  <c r="F80" i="59"/>
  <c r="F9" i="58"/>
  <c r="J90" i="49"/>
  <c r="J86" i="49"/>
  <c r="J85" i="1"/>
  <c r="J80" i="49"/>
  <c r="J82" i="49"/>
  <c r="J85" i="49"/>
  <c r="J84" i="49"/>
  <c r="J77" i="49"/>
  <c r="J76" i="49"/>
  <c r="J67" i="49"/>
  <c r="I68" i="49"/>
  <c r="F68" i="51" s="1"/>
  <c r="F68" i="52" s="1"/>
  <c r="J68" i="49"/>
  <c r="J70" i="49"/>
  <c r="J72" i="49"/>
  <c r="J61" i="1"/>
  <c r="J80" i="1"/>
  <c r="J89" i="1"/>
  <c r="J22" i="1"/>
  <c r="J41" i="1"/>
  <c r="J49" i="1"/>
  <c r="I28" i="1"/>
  <c r="I28" i="49" s="1"/>
  <c r="F28" i="51" s="1"/>
  <c r="F28" i="52" s="1"/>
  <c r="J10" i="1"/>
  <c r="I12" i="1"/>
  <c r="I12" i="49" s="1"/>
  <c r="F12" i="51" s="1"/>
  <c r="F12" i="52" s="1"/>
  <c r="J36" i="1"/>
  <c r="J53" i="1"/>
  <c r="J19" i="1"/>
  <c r="J25" i="1"/>
  <c r="J35" i="1"/>
  <c r="J43" i="1"/>
  <c r="J52" i="1"/>
  <c r="J60" i="1"/>
  <c r="J69" i="1"/>
  <c r="J78" i="1"/>
  <c r="J88" i="1"/>
  <c r="J28" i="1"/>
  <c r="J37" i="1"/>
  <c r="J45" i="1"/>
  <c r="J54" i="1"/>
  <c r="J62" i="1"/>
  <c r="J71" i="1"/>
  <c r="J81" i="1"/>
  <c r="J24" i="1"/>
  <c r="J29" i="1"/>
  <c r="J33" i="1"/>
  <c r="J38" i="1"/>
  <c r="J42" i="1"/>
  <c r="J46" i="1"/>
  <c r="J50" i="1"/>
  <c r="J64" i="1"/>
  <c r="J72" i="1"/>
  <c r="J77" i="1"/>
  <c r="J82" i="1"/>
  <c r="J86" i="1"/>
  <c r="J30" i="1"/>
  <c r="J39" i="1"/>
  <c r="J47" i="1"/>
  <c r="J56" i="1"/>
  <c r="J65" i="1"/>
  <c r="J73" i="1"/>
  <c r="J15" i="1"/>
  <c r="J68" i="1"/>
  <c r="J13" i="1"/>
  <c r="J21" i="1"/>
  <c r="J31" i="1"/>
  <c r="J40" i="1"/>
  <c r="J48" i="1"/>
  <c r="J57" i="1"/>
  <c r="J66" i="1"/>
  <c r="J75" i="1"/>
  <c r="J70" i="1"/>
  <c r="J59" i="1"/>
  <c r="J12" i="1"/>
  <c r="J16" i="1"/>
  <c r="J20" i="1"/>
  <c r="J83" i="1"/>
  <c r="J84" i="1"/>
  <c r="E36" i="1"/>
  <c r="F52" i="48"/>
  <c r="F36" i="48"/>
  <c r="E28" i="52" l="1"/>
  <c r="E28" i="53" s="1"/>
  <c r="G28" i="51"/>
  <c r="E36" i="52"/>
  <c r="G36" i="51"/>
  <c r="E35" i="51"/>
  <c r="K35" i="49"/>
  <c r="J35" i="49"/>
  <c r="E52" i="51"/>
  <c r="K52" i="49"/>
  <c r="J52" i="49"/>
  <c r="E65" i="52"/>
  <c r="G65" i="51"/>
  <c r="E77" i="52"/>
  <c r="G77" i="51"/>
  <c r="K28" i="1"/>
  <c r="E17" i="51"/>
  <c r="K17" i="49"/>
  <c r="J17" i="49"/>
  <c r="E67" i="52"/>
  <c r="G67" i="51"/>
  <c r="E54" i="51"/>
  <c r="K54" i="49"/>
  <c r="K12" i="1"/>
  <c r="E84" i="52"/>
  <c r="G84" i="51"/>
  <c r="E19" i="51"/>
  <c r="K19" i="49"/>
  <c r="J19" i="49"/>
  <c r="E38" i="51"/>
  <c r="K38" i="49"/>
  <c r="E55" i="51"/>
  <c r="K55" i="49"/>
  <c r="J55" i="49"/>
  <c r="E14" i="52"/>
  <c r="G14" i="51"/>
  <c r="G28" i="52"/>
  <c r="F28" i="53"/>
  <c r="F28" i="54" s="1"/>
  <c r="F28" i="55" s="1"/>
  <c r="F28" i="56" s="1"/>
  <c r="F28" i="57" s="1"/>
  <c r="F28" i="58" s="1"/>
  <c r="F28" i="59" s="1"/>
  <c r="E21" i="52"/>
  <c r="G21" i="51"/>
  <c r="J36" i="49"/>
  <c r="E45" i="52"/>
  <c r="G45" i="51"/>
  <c r="E48" i="52"/>
  <c r="G48" i="51"/>
  <c r="E53" i="51"/>
  <c r="E71" i="52"/>
  <c r="G71" i="51"/>
  <c r="E83" i="52"/>
  <c r="G83" i="51"/>
  <c r="E39" i="51"/>
  <c r="K39" i="49"/>
  <c r="J39" i="49"/>
  <c r="E57" i="51"/>
  <c r="K57" i="49"/>
  <c r="E86" i="52"/>
  <c r="G86" i="51"/>
  <c r="E41" i="51"/>
  <c r="K41" i="49"/>
  <c r="E62" i="51"/>
  <c r="K62" i="49"/>
  <c r="E75" i="52"/>
  <c r="G75" i="51"/>
  <c r="E88" i="52"/>
  <c r="G88" i="51"/>
  <c r="E70" i="51"/>
  <c r="K70" i="49"/>
  <c r="E42" i="51"/>
  <c r="K42" i="49"/>
  <c r="E59" i="51"/>
  <c r="K59" i="49"/>
  <c r="J59" i="49"/>
  <c r="E76" i="52"/>
  <c r="G76" i="51"/>
  <c r="E89" i="52"/>
  <c r="G89" i="51"/>
  <c r="E58" i="52"/>
  <c r="G58" i="51"/>
  <c r="J42" i="49"/>
  <c r="F12" i="53"/>
  <c r="F12" i="54" s="1"/>
  <c r="F12" i="55" s="1"/>
  <c r="F12" i="56" s="1"/>
  <c r="F12" i="57" s="1"/>
  <c r="F12" i="58" s="1"/>
  <c r="F12" i="59" s="1"/>
  <c r="F68" i="53"/>
  <c r="F68" i="54" s="1"/>
  <c r="F68" i="55" s="1"/>
  <c r="F68" i="56" s="1"/>
  <c r="F68" i="57" s="1"/>
  <c r="F68" i="58" s="1"/>
  <c r="E32" i="52"/>
  <c r="G32" i="51"/>
  <c r="E29" i="52"/>
  <c r="G29" i="51"/>
  <c r="E25" i="51"/>
  <c r="K25" i="49"/>
  <c r="J25" i="49"/>
  <c r="E43" i="51"/>
  <c r="K43" i="49"/>
  <c r="J43" i="49"/>
  <c r="E72" i="52"/>
  <c r="G72" i="51"/>
  <c r="E85" i="51"/>
  <c r="K85" i="49"/>
  <c r="E26" i="51"/>
  <c r="K26" i="49"/>
  <c r="E44" i="51"/>
  <c r="K44" i="49"/>
  <c r="J44" i="49"/>
  <c r="E73" i="52"/>
  <c r="G73" i="51"/>
  <c r="E18" i="51"/>
  <c r="K18" i="49"/>
  <c r="K68" i="49"/>
  <c r="E10" i="51"/>
  <c r="K10" i="49"/>
  <c r="E46" i="51"/>
  <c r="K46" i="49"/>
  <c r="K28" i="49"/>
  <c r="J54" i="49"/>
  <c r="J38" i="49"/>
  <c r="E16" i="51"/>
  <c r="E20" i="52"/>
  <c r="G20" i="51"/>
  <c r="E24" i="52"/>
  <c r="G24" i="51"/>
  <c r="E37" i="52"/>
  <c r="G37" i="51"/>
  <c r="E40" i="52"/>
  <c r="G40" i="51"/>
  <c r="E60" i="51"/>
  <c r="E61" i="51"/>
  <c r="E56" i="52"/>
  <c r="G56" i="51"/>
  <c r="E69" i="51"/>
  <c r="E78" i="52"/>
  <c r="G78" i="51"/>
  <c r="E12" i="51"/>
  <c r="K12" i="49"/>
  <c r="J12" i="49"/>
  <c r="E30" i="51"/>
  <c r="K30" i="49"/>
  <c r="E47" i="51"/>
  <c r="K47" i="49"/>
  <c r="J47" i="49"/>
  <c r="E90" i="52"/>
  <c r="G90" i="51"/>
  <c r="E13" i="51"/>
  <c r="K13" i="49"/>
  <c r="J13" i="49"/>
  <c r="E31" i="51"/>
  <c r="K31" i="49"/>
  <c r="E82" i="51"/>
  <c r="K82" i="49"/>
  <c r="E22" i="51"/>
  <c r="K22" i="49"/>
  <c r="E49" i="51"/>
  <c r="K49" i="49"/>
  <c r="E68" i="52"/>
  <c r="E68" i="53" s="1"/>
  <c r="G68" i="51"/>
  <c r="E80" i="52"/>
  <c r="G80" i="51"/>
  <c r="E66" i="51"/>
  <c r="K66" i="49"/>
  <c r="E15" i="51"/>
  <c r="K15" i="49"/>
  <c r="J15" i="49"/>
  <c r="E33" i="51"/>
  <c r="K33" i="49"/>
  <c r="J33" i="49"/>
  <c r="E50" i="51"/>
  <c r="K50" i="49"/>
  <c r="E64" i="52"/>
  <c r="G64" i="51"/>
  <c r="E81" i="52"/>
  <c r="G81" i="51"/>
  <c r="J18" i="49"/>
  <c r="J50" i="49"/>
  <c r="J30" i="49"/>
  <c r="J9" i="49"/>
  <c r="K9" i="49"/>
  <c r="E9" i="51"/>
  <c r="E28" i="54"/>
  <c r="G28" i="53"/>
  <c r="F10" i="59"/>
  <c r="F72" i="59"/>
  <c r="F35" i="59"/>
  <c r="F78" i="59"/>
  <c r="F76" i="59"/>
  <c r="F83" i="59"/>
  <c r="F62" i="59"/>
  <c r="F59" i="59"/>
  <c r="F90" i="59"/>
  <c r="F40" i="59"/>
  <c r="F68" i="59"/>
  <c r="F48" i="59"/>
  <c r="F65" i="59"/>
  <c r="F26" i="59"/>
  <c r="F66" i="59"/>
  <c r="F84" i="59"/>
  <c r="F89" i="59"/>
  <c r="F42" i="59"/>
  <c r="F20" i="59"/>
  <c r="F14" i="59"/>
  <c r="F17" i="59"/>
  <c r="F39" i="59"/>
  <c r="F49" i="59"/>
  <c r="F15" i="59"/>
  <c r="F41" i="59"/>
  <c r="F25" i="59"/>
  <c r="F47" i="59"/>
  <c r="F37" i="59"/>
  <c r="F67" i="59"/>
  <c r="F85" i="59"/>
  <c r="F19" i="59"/>
  <c r="F13" i="59"/>
  <c r="F33" i="59"/>
  <c r="F57" i="59"/>
  <c r="F43" i="59"/>
  <c r="F31" i="59"/>
  <c r="F75" i="59"/>
  <c r="F71" i="59"/>
  <c r="F88" i="59"/>
  <c r="F21" i="59"/>
  <c r="F45" i="59"/>
  <c r="F9" i="59"/>
  <c r="E13" i="52" l="1"/>
  <c r="G13" i="51"/>
  <c r="E78" i="53"/>
  <c r="G78" i="52"/>
  <c r="E18" i="52"/>
  <c r="G18" i="51"/>
  <c r="E58" i="53"/>
  <c r="G58" i="52"/>
  <c r="E81" i="53"/>
  <c r="G81" i="52"/>
  <c r="E50" i="52"/>
  <c r="G50" i="51"/>
  <c r="E66" i="52"/>
  <c r="G66" i="51"/>
  <c r="E68" i="54"/>
  <c r="G68" i="53"/>
  <c r="E22" i="52"/>
  <c r="G22" i="51"/>
  <c r="E31" i="52"/>
  <c r="G31" i="51"/>
  <c r="E47" i="52"/>
  <c r="G47" i="51"/>
  <c r="E69" i="52"/>
  <c r="G69" i="51"/>
  <c r="E60" i="52"/>
  <c r="G60" i="51"/>
  <c r="E37" i="53"/>
  <c r="G37" i="52"/>
  <c r="E20" i="53"/>
  <c r="G20" i="52"/>
  <c r="E10" i="52"/>
  <c r="G10" i="51"/>
  <c r="E44" i="52"/>
  <c r="G44" i="51"/>
  <c r="E85" i="52"/>
  <c r="G85" i="51"/>
  <c r="E25" i="52"/>
  <c r="G25" i="51"/>
  <c r="E32" i="53"/>
  <c r="G32" i="52"/>
  <c r="E42" i="52"/>
  <c r="G42" i="51"/>
  <c r="E88" i="53"/>
  <c r="G88" i="52"/>
  <c r="E62" i="52"/>
  <c r="G62" i="51"/>
  <c r="E86" i="53"/>
  <c r="G86" i="52"/>
  <c r="E48" i="53"/>
  <c r="G48" i="52"/>
  <c r="E55" i="52"/>
  <c r="G55" i="51"/>
  <c r="E67" i="53"/>
  <c r="G67" i="52"/>
  <c r="E65" i="53"/>
  <c r="G65" i="52"/>
  <c r="E36" i="53"/>
  <c r="G36" i="52"/>
  <c r="E33" i="52"/>
  <c r="G33" i="51"/>
  <c r="E61" i="52"/>
  <c r="G61" i="51"/>
  <c r="E76" i="53"/>
  <c r="G76" i="52"/>
  <c r="E83" i="53"/>
  <c r="G83" i="52"/>
  <c r="E84" i="53"/>
  <c r="G84" i="52"/>
  <c r="E17" i="52"/>
  <c r="G17" i="51"/>
  <c r="E52" i="52"/>
  <c r="G52" i="51"/>
  <c r="E90" i="53"/>
  <c r="G90" i="52"/>
  <c r="E12" i="52"/>
  <c r="G12" i="51"/>
  <c r="E16" i="52"/>
  <c r="G16" i="51"/>
  <c r="E73" i="53"/>
  <c r="G73" i="52"/>
  <c r="E43" i="52"/>
  <c r="G43" i="51"/>
  <c r="E89" i="53"/>
  <c r="G89" i="52"/>
  <c r="E39" i="52"/>
  <c r="G39" i="51"/>
  <c r="E71" i="53"/>
  <c r="G71" i="52"/>
  <c r="E21" i="53"/>
  <c r="G21" i="52"/>
  <c r="E14" i="53"/>
  <c r="G14" i="52"/>
  <c r="E19" i="52"/>
  <c r="G19" i="51"/>
  <c r="E64" i="53"/>
  <c r="G64" i="52"/>
  <c r="E15" i="52"/>
  <c r="G15" i="51"/>
  <c r="E80" i="53"/>
  <c r="G80" i="52"/>
  <c r="E49" i="52"/>
  <c r="G49" i="51"/>
  <c r="E82" i="52"/>
  <c r="G82" i="51"/>
  <c r="E30" i="52"/>
  <c r="G30" i="51"/>
  <c r="E56" i="53"/>
  <c r="G56" i="52"/>
  <c r="E40" i="53"/>
  <c r="G40" i="52"/>
  <c r="E24" i="53"/>
  <c r="G24" i="52"/>
  <c r="E46" i="52"/>
  <c r="G46" i="51"/>
  <c r="E26" i="52"/>
  <c r="G26" i="51"/>
  <c r="E72" i="53"/>
  <c r="G72" i="52"/>
  <c r="E29" i="53"/>
  <c r="G29" i="52"/>
  <c r="G68" i="52"/>
  <c r="E59" i="52"/>
  <c r="G59" i="51"/>
  <c r="E70" i="52"/>
  <c r="G70" i="51"/>
  <c r="E75" i="53"/>
  <c r="G75" i="52"/>
  <c r="E41" i="52"/>
  <c r="G41" i="51"/>
  <c r="E57" i="52"/>
  <c r="G57" i="51"/>
  <c r="E53" i="52"/>
  <c r="G53" i="51"/>
  <c r="E45" i="53"/>
  <c r="G45" i="52"/>
  <c r="E38" i="52"/>
  <c r="G38" i="51"/>
  <c r="E54" i="52"/>
  <c r="G54" i="51"/>
  <c r="E77" i="53"/>
  <c r="G77" i="52"/>
  <c r="E35" i="52"/>
  <c r="G35" i="51"/>
  <c r="E9" i="52"/>
  <c r="G9" i="51"/>
  <c r="E28" i="55"/>
  <c r="E28" i="56" s="1"/>
  <c r="G28" i="54"/>
  <c r="F89" i="1"/>
  <c r="F88" i="1"/>
  <c r="F86" i="1"/>
  <c r="F85" i="1"/>
  <c r="F84" i="1"/>
  <c r="F83" i="1"/>
  <c r="F82" i="1"/>
  <c r="F81" i="1"/>
  <c r="F80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0" i="1"/>
  <c r="M48" i="28"/>
  <c r="G77" i="53" l="1"/>
  <c r="E77" i="54"/>
  <c r="E38" i="53"/>
  <c r="G38" i="52"/>
  <c r="E53" i="53"/>
  <c r="G53" i="52"/>
  <c r="E41" i="53"/>
  <c r="G41" i="52"/>
  <c r="E70" i="53"/>
  <c r="G70" i="52"/>
  <c r="E29" i="54"/>
  <c r="G29" i="53"/>
  <c r="E26" i="53"/>
  <c r="G26" i="52"/>
  <c r="G24" i="53"/>
  <c r="E24" i="54"/>
  <c r="E56" i="54"/>
  <c r="G56" i="53"/>
  <c r="E82" i="53"/>
  <c r="G82" i="52"/>
  <c r="G80" i="53"/>
  <c r="E80" i="54"/>
  <c r="E64" i="54"/>
  <c r="G64" i="53"/>
  <c r="G14" i="53"/>
  <c r="E14" i="54"/>
  <c r="E71" i="54"/>
  <c r="G71" i="53"/>
  <c r="E89" i="54"/>
  <c r="G89" i="53"/>
  <c r="E73" i="54"/>
  <c r="G73" i="53"/>
  <c r="E12" i="53"/>
  <c r="G12" i="52"/>
  <c r="E52" i="53"/>
  <c r="G52" i="52"/>
  <c r="G84" i="53"/>
  <c r="E84" i="54"/>
  <c r="G76" i="53"/>
  <c r="E76" i="54"/>
  <c r="E33" i="53"/>
  <c r="G33" i="52"/>
  <c r="G65" i="53"/>
  <c r="E65" i="54"/>
  <c r="E55" i="53"/>
  <c r="G55" i="52"/>
  <c r="G86" i="53"/>
  <c r="E86" i="54"/>
  <c r="G88" i="53"/>
  <c r="E88" i="54"/>
  <c r="G32" i="53"/>
  <c r="E32" i="54"/>
  <c r="E85" i="53"/>
  <c r="G85" i="52"/>
  <c r="E10" i="53"/>
  <c r="G10" i="52"/>
  <c r="E37" i="54"/>
  <c r="G37" i="53"/>
  <c r="E69" i="53"/>
  <c r="G69" i="52"/>
  <c r="E31" i="53"/>
  <c r="G31" i="52"/>
  <c r="E68" i="55"/>
  <c r="G68" i="54"/>
  <c r="E50" i="53"/>
  <c r="G50" i="52"/>
  <c r="G58" i="53"/>
  <c r="E58" i="54"/>
  <c r="E78" i="54"/>
  <c r="G78" i="53"/>
  <c r="E35" i="53"/>
  <c r="G35" i="52"/>
  <c r="E54" i="53"/>
  <c r="G54" i="52"/>
  <c r="G45" i="53"/>
  <c r="E45" i="54"/>
  <c r="E57" i="53"/>
  <c r="G57" i="52"/>
  <c r="E75" i="54"/>
  <c r="G75" i="53"/>
  <c r="E59" i="53"/>
  <c r="G59" i="52"/>
  <c r="E72" i="54"/>
  <c r="G72" i="53"/>
  <c r="E46" i="53"/>
  <c r="G46" i="52"/>
  <c r="E40" i="54"/>
  <c r="G40" i="53"/>
  <c r="E30" i="53"/>
  <c r="G30" i="52"/>
  <c r="E49" i="53"/>
  <c r="G49" i="52"/>
  <c r="E15" i="53"/>
  <c r="G15" i="52"/>
  <c r="E19" i="53"/>
  <c r="G19" i="52"/>
  <c r="E21" i="54"/>
  <c r="G21" i="53"/>
  <c r="E39" i="53"/>
  <c r="G39" i="52"/>
  <c r="E43" i="53"/>
  <c r="G43" i="52"/>
  <c r="E16" i="53"/>
  <c r="G16" i="52"/>
  <c r="G90" i="53"/>
  <c r="E90" i="54"/>
  <c r="E17" i="53"/>
  <c r="G17" i="52"/>
  <c r="G83" i="53"/>
  <c r="E83" i="54"/>
  <c r="E61" i="53"/>
  <c r="G61" i="52"/>
  <c r="E36" i="54"/>
  <c r="G36" i="53"/>
  <c r="E67" i="54"/>
  <c r="G67" i="53"/>
  <c r="E48" i="54"/>
  <c r="G48" i="53"/>
  <c r="E62" i="53"/>
  <c r="G62" i="52"/>
  <c r="E42" i="53"/>
  <c r="G42" i="52"/>
  <c r="E25" i="53"/>
  <c r="G25" i="52"/>
  <c r="E44" i="53"/>
  <c r="G44" i="52"/>
  <c r="E20" i="54"/>
  <c r="G20" i="53"/>
  <c r="E60" i="53"/>
  <c r="G60" i="52"/>
  <c r="E47" i="53"/>
  <c r="G47" i="52"/>
  <c r="E22" i="53"/>
  <c r="G22" i="52"/>
  <c r="E66" i="53"/>
  <c r="G66" i="52"/>
  <c r="G81" i="53"/>
  <c r="E81" i="54"/>
  <c r="E18" i="53"/>
  <c r="G18" i="52"/>
  <c r="E13" i="53"/>
  <c r="G13" i="52"/>
  <c r="E9" i="53"/>
  <c r="G9" i="52"/>
  <c r="G28" i="55"/>
  <c r="B4" i="47"/>
  <c r="M37" i="28"/>
  <c r="M62" i="28"/>
  <c r="M23" i="28"/>
  <c r="M55" i="28"/>
  <c r="M10" i="28"/>
  <c r="M31" i="28"/>
  <c r="M56" i="28"/>
  <c r="M3" i="28"/>
  <c r="M59" i="28"/>
  <c r="M63" i="28"/>
  <c r="M58" i="28"/>
  <c r="M15" i="28"/>
  <c r="M44" i="28"/>
  <c r="M51" i="28"/>
  <c r="M53" i="28"/>
  <c r="M52" i="28"/>
  <c r="M21" i="28"/>
  <c r="M47" i="28"/>
  <c r="M9" i="28"/>
  <c r="M12" i="28"/>
  <c r="M54" i="28"/>
  <c r="M45" i="28"/>
  <c r="M61" i="28"/>
  <c r="M18" i="28"/>
  <c r="M39" i="28"/>
  <c r="M28" i="28"/>
  <c r="E45" i="55" l="1"/>
  <c r="G45" i="54"/>
  <c r="E58" i="55"/>
  <c r="G58" i="54"/>
  <c r="G32" i="54"/>
  <c r="E32" i="55"/>
  <c r="E86" i="55"/>
  <c r="G86" i="54"/>
  <c r="E65" i="55"/>
  <c r="G65" i="54"/>
  <c r="E76" i="55"/>
  <c r="G76" i="54"/>
  <c r="G24" i="54"/>
  <c r="E24" i="55"/>
  <c r="G18" i="53"/>
  <c r="E18" i="54"/>
  <c r="E66" i="54"/>
  <c r="G66" i="53"/>
  <c r="E47" i="54"/>
  <c r="G47" i="53"/>
  <c r="E20" i="55"/>
  <c r="G20" i="54"/>
  <c r="E25" i="54"/>
  <c r="G25" i="53"/>
  <c r="G62" i="53"/>
  <c r="E62" i="54"/>
  <c r="E67" i="55"/>
  <c r="G67" i="54"/>
  <c r="E61" i="54"/>
  <c r="G61" i="53"/>
  <c r="G17" i="53"/>
  <c r="E17" i="54"/>
  <c r="E16" i="54"/>
  <c r="G16" i="53"/>
  <c r="E39" i="54"/>
  <c r="G39" i="53"/>
  <c r="E19" i="54"/>
  <c r="G19" i="53"/>
  <c r="E49" i="54"/>
  <c r="G49" i="53"/>
  <c r="E40" i="55"/>
  <c r="G40" i="54"/>
  <c r="E72" i="55"/>
  <c r="G72" i="54"/>
  <c r="G75" i="54"/>
  <c r="E75" i="55"/>
  <c r="G35" i="53"/>
  <c r="E35" i="54"/>
  <c r="E68" i="56"/>
  <c r="G68" i="55"/>
  <c r="E69" i="54"/>
  <c r="G69" i="53"/>
  <c r="G10" i="53"/>
  <c r="E10" i="54"/>
  <c r="G52" i="53"/>
  <c r="E52" i="54"/>
  <c r="E73" i="55"/>
  <c r="G73" i="54"/>
  <c r="E71" i="55"/>
  <c r="G71" i="54"/>
  <c r="E64" i="55"/>
  <c r="G64" i="54"/>
  <c r="G82" i="53"/>
  <c r="E82" i="54"/>
  <c r="E29" i="55"/>
  <c r="G29" i="54"/>
  <c r="G41" i="53"/>
  <c r="E41" i="54"/>
  <c r="G38" i="53"/>
  <c r="E38" i="54"/>
  <c r="G81" i="54"/>
  <c r="E81" i="55"/>
  <c r="E83" i="55"/>
  <c r="G83" i="54"/>
  <c r="G90" i="54"/>
  <c r="E90" i="55"/>
  <c r="E88" i="55"/>
  <c r="G88" i="54"/>
  <c r="G84" i="54"/>
  <c r="E84" i="55"/>
  <c r="E14" i="55"/>
  <c r="G14" i="54"/>
  <c r="E80" i="55"/>
  <c r="G80" i="54"/>
  <c r="G77" i="54"/>
  <c r="E77" i="55"/>
  <c r="E13" i="54"/>
  <c r="G13" i="53"/>
  <c r="E22" i="54"/>
  <c r="G22" i="53"/>
  <c r="G60" i="53"/>
  <c r="E60" i="54"/>
  <c r="G44" i="53"/>
  <c r="E44" i="54"/>
  <c r="E42" i="54"/>
  <c r="G42" i="53"/>
  <c r="E48" i="55"/>
  <c r="G48" i="54"/>
  <c r="G36" i="54"/>
  <c r="E36" i="55"/>
  <c r="E43" i="54"/>
  <c r="G43" i="53"/>
  <c r="E21" i="55"/>
  <c r="G21" i="54"/>
  <c r="E15" i="54"/>
  <c r="G15" i="53"/>
  <c r="E30" i="54"/>
  <c r="G30" i="53"/>
  <c r="E46" i="54"/>
  <c r="G46" i="53"/>
  <c r="E59" i="54"/>
  <c r="G59" i="53"/>
  <c r="G57" i="53"/>
  <c r="E57" i="54"/>
  <c r="E54" i="54"/>
  <c r="G54" i="53"/>
  <c r="E78" i="55"/>
  <c r="G78" i="54"/>
  <c r="G50" i="53"/>
  <c r="E50" i="54"/>
  <c r="E31" i="54"/>
  <c r="G31" i="53"/>
  <c r="G37" i="54"/>
  <c r="E37" i="55"/>
  <c r="G85" i="53"/>
  <c r="E85" i="54"/>
  <c r="G55" i="53"/>
  <c r="E55" i="54"/>
  <c r="G33" i="53"/>
  <c r="E33" i="54"/>
  <c r="E12" i="54"/>
  <c r="G12" i="53"/>
  <c r="G89" i="54"/>
  <c r="E89" i="55"/>
  <c r="G56" i="54"/>
  <c r="E56" i="55"/>
  <c r="E26" i="54"/>
  <c r="G26" i="53"/>
  <c r="E70" i="54"/>
  <c r="G70" i="53"/>
  <c r="G53" i="53"/>
  <c r="E53" i="54"/>
  <c r="G9" i="53"/>
  <c r="E9" i="54"/>
  <c r="E28" i="57"/>
  <c r="G28" i="56"/>
  <c r="B12" i="47"/>
  <c r="B9" i="47"/>
  <c r="B7" i="47"/>
  <c r="B11" i="47"/>
  <c r="B10" i="47"/>
  <c r="B8" i="47"/>
  <c r="M46" i="28"/>
  <c r="M42" i="28"/>
  <c r="M5" i="28"/>
  <c r="M8" i="28"/>
  <c r="M11" i="28"/>
  <c r="M26" i="28"/>
  <c r="M4" i="28"/>
  <c r="M29" i="28"/>
  <c r="M17" i="28"/>
  <c r="M14" i="28"/>
  <c r="M43" i="28"/>
  <c r="M22" i="28"/>
  <c r="M50" i="28"/>
  <c r="M38" i="28"/>
  <c r="M60" i="28"/>
  <c r="M19" i="28"/>
  <c r="M34" i="28"/>
  <c r="M30" i="28"/>
  <c r="M13" i="28"/>
  <c r="M20" i="28"/>
  <c r="M32" i="28"/>
  <c r="M49" i="28"/>
  <c r="M2" i="28"/>
  <c r="M25" i="28"/>
  <c r="M16" i="28"/>
  <c r="M40" i="28"/>
  <c r="M35" i="28"/>
  <c r="M27" i="28"/>
  <c r="M7" i="28"/>
  <c r="M6" i="28"/>
  <c r="M57" i="28"/>
  <c r="M24" i="28"/>
  <c r="M41" i="28"/>
  <c r="M33" i="28"/>
  <c r="M36" i="28"/>
  <c r="E56" i="56" l="1"/>
  <c r="G56" i="55"/>
  <c r="E55" i="55"/>
  <c r="G55" i="54"/>
  <c r="E37" i="56"/>
  <c r="G37" i="55"/>
  <c r="E50" i="55"/>
  <c r="G50" i="54"/>
  <c r="E36" i="56"/>
  <c r="G36" i="55"/>
  <c r="E60" i="55"/>
  <c r="G60" i="54"/>
  <c r="E84" i="56"/>
  <c r="G84" i="55"/>
  <c r="E90" i="56"/>
  <c r="G90" i="55"/>
  <c r="E81" i="56"/>
  <c r="G81" i="55"/>
  <c r="E41" i="55"/>
  <c r="G41" i="54"/>
  <c r="E82" i="55"/>
  <c r="G82" i="54"/>
  <c r="E52" i="55"/>
  <c r="G52" i="54"/>
  <c r="E35" i="55"/>
  <c r="G35" i="54"/>
  <c r="E17" i="55"/>
  <c r="G17" i="54"/>
  <c r="G18" i="54"/>
  <c r="E18" i="55"/>
  <c r="G70" i="54"/>
  <c r="E70" i="55"/>
  <c r="E12" i="55"/>
  <c r="G12" i="54"/>
  <c r="E54" i="55"/>
  <c r="G54" i="54"/>
  <c r="G59" i="54"/>
  <c r="E59" i="55"/>
  <c r="E30" i="55"/>
  <c r="G30" i="54"/>
  <c r="E21" i="56"/>
  <c r="G21" i="55"/>
  <c r="E42" i="55"/>
  <c r="G42" i="54"/>
  <c r="E13" i="55"/>
  <c r="G13" i="54"/>
  <c r="E80" i="56"/>
  <c r="G80" i="55"/>
  <c r="E71" i="56"/>
  <c r="G71" i="55"/>
  <c r="E69" i="55"/>
  <c r="G69" i="54"/>
  <c r="E72" i="56"/>
  <c r="G72" i="55"/>
  <c r="E49" i="55"/>
  <c r="G49" i="54"/>
  <c r="E39" i="55"/>
  <c r="G39" i="54"/>
  <c r="E67" i="56"/>
  <c r="G67" i="55"/>
  <c r="G25" i="54"/>
  <c r="E25" i="55"/>
  <c r="E47" i="55"/>
  <c r="G47" i="54"/>
  <c r="E76" i="56"/>
  <c r="G76" i="55"/>
  <c r="E86" i="56"/>
  <c r="G86" i="55"/>
  <c r="E58" i="56"/>
  <c r="G58" i="55"/>
  <c r="E53" i="55"/>
  <c r="G53" i="54"/>
  <c r="E89" i="56"/>
  <c r="G89" i="55"/>
  <c r="E33" i="55"/>
  <c r="G33" i="54"/>
  <c r="E85" i="55"/>
  <c r="G85" i="54"/>
  <c r="E57" i="55"/>
  <c r="G57" i="54"/>
  <c r="E44" i="55"/>
  <c r="G44" i="54"/>
  <c r="E77" i="56"/>
  <c r="G77" i="55"/>
  <c r="E38" i="55"/>
  <c r="G38" i="54"/>
  <c r="G10" i="54"/>
  <c r="E10" i="55"/>
  <c r="E75" i="56"/>
  <c r="G75" i="55"/>
  <c r="E62" i="55"/>
  <c r="G62" i="54"/>
  <c r="E24" i="56"/>
  <c r="G24" i="55"/>
  <c r="E32" i="56"/>
  <c r="G32" i="55"/>
  <c r="E26" i="55"/>
  <c r="G26" i="54"/>
  <c r="G31" i="54"/>
  <c r="E31" i="55"/>
  <c r="E78" i="56"/>
  <c r="G78" i="55"/>
  <c r="E46" i="55"/>
  <c r="G46" i="54"/>
  <c r="E15" i="55"/>
  <c r="G15" i="54"/>
  <c r="G43" i="54"/>
  <c r="E43" i="55"/>
  <c r="E48" i="56"/>
  <c r="G48" i="55"/>
  <c r="E22" i="55"/>
  <c r="G22" i="54"/>
  <c r="E14" i="56"/>
  <c r="G14" i="55"/>
  <c r="E88" i="56"/>
  <c r="G88" i="55"/>
  <c r="E83" i="56"/>
  <c r="G83" i="55"/>
  <c r="E29" i="56"/>
  <c r="G29" i="55"/>
  <c r="E64" i="56"/>
  <c r="G64" i="55"/>
  <c r="E73" i="56"/>
  <c r="G73" i="55"/>
  <c r="E68" i="57"/>
  <c r="G68" i="56"/>
  <c r="E40" i="56"/>
  <c r="G40" i="55"/>
  <c r="E19" i="55"/>
  <c r="G19" i="54"/>
  <c r="G16" i="54"/>
  <c r="E16" i="55"/>
  <c r="E61" i="55"/>
  <c r="G61" i="54"/>
  <c r="E20" i="56"/>
  <c r="G20" i="55"/>
  <c r="G66" i="54"/>
  <c r="E66" i="55"/>
  <c r="E65" i="56"/>
  <c r="G65" i="55"/>
  <c r="E45" i="56"/>
  <c r="G45" i="55"/>
  <c r="G9" i="54"/>
  <c r="E9" i="55"/>
  <c r="E9" i="56" s="1"/>
  <c r="E28" i="58"/>
  <c r="G28" i="57"/>
  <c r="E65" i="57" l="1"/>
  <c r="G65" i="56"/>
  <c r="E20" i="57"/>
  <c r="G20" i="56"/>
  <c r="E40" i="57"/>
  <c r="G40" i="56"/>
  <c r="E73" i="57"/>
  <c r="G73" i="56"/>
  <c r="E29" i="57"/>
  <c r="G29" i="56"/>
  <c r="G88" i="56"/>
  <c r="E88" i="57"/>
  <c r="E22" i="56"/>
  <c r="G22" i="55"/>
  <c r="E46" i="56"/>
  <c r="G46" i="55"/>
  <c r="G32" i="56"/>
  <c r="E32" i="57"/>
  <c r="E62" i="56"/>
  <c r="G62" i="55"/>
  <c r="E77" i="57"/>
  <c r="G77" i="56"/>
  <c r="E57" i="56"/>
  <c r="G57" i="55"/>
  <c r="E33" i="56"/>
  <c r="G33" i="55"/>
  <c r="E53" i="56"/>
  <c r="G53" i="55"/>
  <c r="E86" i="57"/>
  <c r="G86" i="56"/>
  <c r="E47" i="56"/>
  <c r="G47" i="55"/>
  <c r="E67" i="57"/>
  <c r="G67" i="56"/>
  <c r="E49" i="56"/>
  <c r="G49" i="55"/>
  <c r="E69" i="56"/>
  <c r="G69" i="55"/>
  <c r="G80" i="56"/>
  <c r="E80" i="57"/>
  <c r="E42" i="56"/>
  <c r="G42" i="55"/>
  <c r="E30" i="56"/>
  <c r="G30" i="55"/>
  <c r="E54" i="56"/>
  <c r="G54" i="55"/>
  <c r="E17" i="56"/>
  <c r="G17" i="55"/>
  <c r="E52" i="56"/>
  <c r="G52" i="55"/>
  <c r="E41" i="56"/>
  <c r="G41" i="55"/>
  <c r="G90" i="56"/>
  <c r="E90" i="57"/>
  <c r="E60" i="56"/>
  <c r="G60" i="55"/>
  <c r="E50" i="56"/>
  <c r="G50" i="55"/>
  <c r="E55" i="56"/>
  <c r="G55" i="55"/>
  <c r="E31" i="56"/>
  <c r="G31" i="55"/>
  <c r="E10" i="56"/>
  <c r="G10" i="55"/>
  <c r="E66" i="56"/>
  <c r="G66" i="55"/>
  <c r="E25" i="56"/>
  <c r="G25" i="55"/>
  <c r="E59" i="56"/>
  <c r="G59" i="55"/>
  <c r="E18" i="56"/>
  <c r="G18" i="55"/>
  <c r="E16" i="56"/>
  <c r="G16" i="55"/>
  <c r="E43" i="56"/>
  <c r="G43" i="55"/>
  <c r="E70" i="56"/>
  <c r="G70" i="55"/>
  <c r="E45" i="57"/>
  <c r="G45" i="56"/>
  <c r="E61" i="56"/>
  <c r="G61" i="55"/>
  <c r="E19" i="56"/>
  <c r="G19" i="55"/>
  <c r="E68" i="58"/>
  <c r="G68" i="57"/>
  <c r="E64" i="57"/>
  <c r="G64" i="56"/>
  <c r="E83" i="57"/>
  <c r="G83" i="56"/>
  <c r="G14" i="56"/>
  <c r="E14" i="57"/>
  <c r="E48" i="57"/>
  <c r="G48" i="56"/>
  <c r="E15" i="56"/>
  <c r="G15" i="55"/>
  <c r="G78" i="56"/>
  <c r="E78" i="57"/>
  <c r="E26" i="56"/>
  <c r="G26" i="55"/>
  <c r="E24" i="57"/>
  <c r="G24" i="56"/>
  <c r="E75" i="57"/>
  <c r="G75" i="56"/>
  <c r="E38" i="56"/>
  <c r="G38" i="55"/>
  <c r="E44" i="56"/>
  <c r="G44" i="55"/>
  <c r="E85" i="56"/>
  <c r="G85" i="55"/>
  <c r="E89" i="57"/>
  <c r="G89" i="56"/>
  <c r="E58" i="57"/>
  <c r="G58" i="56"/>
  <c r="E76" i="57"/>
  <c r="G76" i="56"/>
  <c r="E39" i="56"/>
  <c r="G39" i="55"/>
  <c r="E72" i="57"/>
  <c r="G72" i="56"/>
  <c r="E71" i="57"/>
  <c r="G71" i="56"/>
  <c r="E13" i="56"/>
  <c r="G13" i="55"/>
  <c r="E21" i="57"/>
  <c r="G21" i="56"/>
  <c r="E12" i="56"/>
  <c r="G12" i="55"/>
  <c r="E35" i="56"/>
  <c r="G35" i="55"/>
  <c r="E82" i="56"/>
  <c r="G82" i="55"/>
  <c r="E81" i="57"/>
  <c r="G81" i="56"/>
  <c r="E84" i="57"/>
  <c r="G84" i="56"/>
  <c r="E36" i="57"/>
  <c r="G36" i="56"/>
  <c r="E37" i="57"/>
  <c r="G37" i="56"/>
  <c r="E56" i="57"/>
  <c r="G56" i="56"/>
  <c r="G9" i="55"/>
  <c r="E28" i="59"/>
  <c r="G28" i="59" s="1"/>
  <c r="G28" i="58"/>
  <c r="B6" i="47"/>
  <c r="E14" i="58" l="1"/>
  <c r="G14" i="57"/>
  <c r="E80" i="58"/>
  <c r="G80" i="57"/>
  <c r="E88" i="58"/>
  <c r="G88" i="57"/>
  <c r="E37" i="58"/>
  <c r="G37" i="57"/>
  <c r="E84" i="58"/>
  <c r="G84" i="57"/>
  <c r="E82" i="57"/>
  <c r="G82" i="56"/>
  <c r="E12" i="57"/>
  <c r="G12" i="56"/>
  <c r="E13" i="57"/>
  <c r="G13" i="56"/>
  <c r="E72" i="58"/>
  <c r="G72" i="57"/>
  <c r="E76" i="58"/>
  <c r="G76" i="57"/>
  <c r="G89" i="57"/>
  <c r="E89" i="58"/>
  <c r="E44" i="57"/>
  <c r="G44" i="56"/>
  <c r="E75" i="58"/>
  <c r="G75" i="57"/>
  <c r="E26" i="57"/>
  <c r="G26" i="56"/>
  <c r="E15" i="57"/>
  <c r="G15" i="56"/>
  <c r="E64" i="58"/>
  <c r="G64" i="57"/>
  <c r="E19" i="57"/>
  <c r="G19" i="56"/>
  <c r="E45" i="58"/>
  <c r="G45" i="57"/>
  <c r="E43" i="57"/>
  <c r="G43" i="56"/>
  <c r="G18" i="56"/>
  <c r="E18" i="57"/>
  <c r="E25" i="57"/>
  <c r="G25" i="56"/>
  <c r="E10" i="57"/>
  <c r="G10" i="56"/>
  <c r="E55" i="57"/>
  <c r="G55" i="56"/>
  <c r="E60" i="57"/>
  <c r="G60" i="56"/>
  <c r="E41" i="57"/>
  <c r="G41" i="56"/>
  <c r="G17" i="56"/>
  <c r="E17" i="57"/>
  <c r="G30" i="56"/>
  <c r="E30" i="57"/>
  <c r="E49" i="57"/>
  <c r="G49" i="56"/>
  <c r="E47" i="57"/>
  <c r="G47" i="56"/>
  <c r="E53" i="57"/>
  <c r="G53" i="56"/>
  <c r="E57" i="57"/>
  <c r="G57" i="56"/>
  <c r="E62" i="57"/>
  <c r="G62" i="56"/>
  <c r="E46" i="57"/>
  <c r="G46" i="56"/>
  <c r="E73" i="58"/>
  <c r="G73" i="57"/>
  <c r="E20" i="58"/>
  <c r="G20" i="57"/>
  <c r="E78" i="58"/>
  <c r="G78" i="57"/>
  <c r="E90" i="58"/>
  <c r="G90" i="57"/>
  <c r="E32" i="58"/>
  <c r="G32" i="57"/>
  <c r="E56" i="58"/>
  <c r="G56" i="57"/>
  <c r="G36" i="57"/>
  <c r="E36" i="58"/>
  <c r="E81" i="58"/>
  <c r="G81" i="57"/>
  <c r="E35" i="57"/>
  <c r="G35" i="56"/>
  <c r="E21" i="58"/>
  <c r="G21" i="57"/>
  <c r="E71" i="58"/>
  <c r="G71" i="57"/>
  <c r="E39" i="57"/>
  <c r="G39" i="56"/>
  <c r="E58" i="58"/>
  <c r="G58" i="57"/>
  <c r="E85" i="57"/>
  <c r="G85" i="56"/>
  <c r="E38" i="57"/>
  <c r="G38" i="56"/>
  <c r="G24" i="57"/>
  <c r="E24" i="58"/>
  <c r="G48" i="57"/>
  <c r="E48" i="58"/>
  <c r="G83" i="57"/>
  <c r="E83" i="58"/>
  <c r="E68" i="59"/>
  <c r="G68" i="59" s="1"/>
  <c r="G68" i="58"/>
  <c r="E61" i="57"/>
  <c r="G61" i="56"/>
  <c r="E70" i="57"/>
  <c r="G70" i="56"/>
  <c r="E16" i="57"/>
  <c r="G16" i="56"/>
  <c r="E59" i="57"/>
  <c r="G59" i="56"/>
  <c r="E66" i="57"/>
  <c r="G66" i="56"/>
  <c r="E31" i="57"/>
  <c r="G31" i="56"/>
  <c r="E50" i="57"/>
  <c r="G50" i="56"/>
  <c r="E52" i="57"/>
  <c r="G52" i="56"/>
  <c r="E54" i="57"/>
  <c r="G54" i="56"/>
  <c r="E42" i="57"/>
  <c r="G42" i="56"/>
  <c r="E69" i="57"/>
  <c r="G69" i="56"/>
  <c r="E67" i="58"/>
  <c r="G67" i="57"/>
  <c r="G86" i="57"/>
  <c r="E86" i="58"/>
  <c r="G33" i="56"/>
  <c r="E33" i="57"/>
  <c r="G77" i="57"/>
  <c r="E77" i="58"/>
  <c r="E22" i="57"/>
  <c r="G22" i="56"/>
  <c r="G29" i="57"/>
  <c r="E29" i="58"/>
  <c r="E40" i="58"/>
  <c r="G40" i="57"/>
  <c r="E65" i="58"/>
  <c r="G65" i="57"/>
  <c r="E9" i="57"/>
  <c r="G9" i="56"/>
  <c r="B5" i="47"/>
  <c r="E33" i="58" l="1"/>
  <c r="G33" i="57"/>
  <c r="G48" i="58"/>
  <c r="E48" i="59"/>
  <c r="G48" i="59" s="1"/>
  <c r="G36" i="58"/>
  <c r="E36" i="59"/>
  <c r="G36" i="59" s="1"/>
  <c r="E17" i="58"/>
  <c r="G17" i="57"/>
  <c r="E18" i="58"/>
  <c r="G18" i="57"/>
  <c r="G40" i="58"/>
  <c r="E40" i="59"/>
  <c r="G40" i="59" s="1"/>
  <c r="G67" i="58"/>
  <c r="E67" i="59"/>
  <c r="G67" i="59" s="1"/>
  <c r="E42" i="58"/>
  <c r="G42" i="57"/>
  <c r="E52" i="58"/>
  <c r="G52" i="57"/>
  <c r="G31" i="57"/>
  <c r="E31" i="58"/>
  <c r="G59" i="57"/>
  <c r="E59" i="58"/>
  <c r="E70" i="58"/>
  <c r="G70" i="57"/>
  <c r="E38" i="58"/>
  <c r="G38" i="57"/>
  <c r="G58" i="58"/>
  <c r="E58" i="59"/>
  <c r="G58" i="59" s="1"/>
  <c r="E71" i="59"/>
  <c r="G71" i="59" s="1"/>
  <c r="G71" i="58"/>
  <c r="G35" i="57"/>
  <c r="E35" i="58"/>
  <c r="G32" i="58"/>
  <c r="E32" i="59"/>
  <c r="G32" i="59" s="1"/>
  <c r="E78" i="59"/>
  <c r="G78" i="59" s="1"/>
  <c r="G78" i="58"/>
  <c r="E73" i="59"/>
  <c r="G73" i="59" s="1"/>
  <c r="G73" i="58"/>
  <c r="E62" i="58"/>
  <c r="G62" i="57"/>
  <c r="E53" i="58"/>
  <c r="G53" i="57"/>
  <c r="E49" i="58"/>
  <c r="G49" i="57"/>
  <c r="G60" i="57"/>
  <c r="E60" i="58"/>
  <c r="E10" i="58"/>
  <c r="G10" i="57"/>
  <c r="E45" i="59"/>
  <c r="G45" i="59" s="1"/>
  <c r="G45" i="58"/>
  <c r="E64" i="59"/>
  <c r="G64" i="59" s="1"/>
  <c r="G64" i="58"/>
  <c r="E26" i="58"/>
  <c r="G26" i="57"/>
  <c r="E44" i="58"/>
  <c r="G44" i="57"/>
  <c r="E76" i="59"/>
  <c r="G76" i="59" s="1"/>
  <c r="G76" i="58"/>
  <c r="E13" i="58"/>
  <c r="G13" i="57"/>
  <c r="E82" i="58"/>
  <c r="G82" i="57"/>
  <c r="G37" i="58"/>
  <c r="E37" i="59"/>
  <c r="G37" i="59" s="1"/>
  <c r="G80" i="58"/>
  <c r="E80" i="59"/>
  <c r="G80" i="59" s="1"/>
  <c r="G29" i="58"/>
  <c r="E29" i="59"/>
  <c r="G29" i="59" s="1"/>
  <c r="E77" i="59"/>
  <c r="G77" i="59" s="1"/>
  <c r="G77" i="58"/>
  <c r="E86" i="59"/>
  <c r="G86" i="59" s="1"/>
  <c r="G86" i="58"/>
  <c r="G83" i="58"/>
  <c r="E83" i="59"/>
  <c r="G83" i="59" s="1"/>
  <c r="E24" i="59"/>
  <c r="G24" i="59" s="1"/>
  <c r="G24" i="58"/>
  <c r="E30" i="58"/>
  <c r="G30" i="57"/>
  <c r="E89" i="59"/>
  <c r="G89" i="59" s="1"/>
  <c r="G89" i="58"/>
  <c r="E22" i="58"/>
  <c r="G22" i="57"/>
  <c r="E65" i="59"/>
  <c r="G65" i="59" s="1"/>
  <c r="G65" i="58"/>
  <c r="G69" i="57"/>
  <c r="E69" i="58"/>
  <c r="E54" i="58"/>
  <c r="G54" i="57"/>
  <c r="E50" i="58"/>
  <c r="G50" i="57"/>
  <c r="E66" i="58"/>
  <c r="G66" i="57"/>
  <c r="G16" i="57"/>
  <c r="E16" i="58"/>
  <c r="E61" i="58"/>
  <c r="G61" i="57"/>
  <c r="E85" i="58"/>
  <c r="G85" i="57"/>
  <c r="E39" i="58"/>
  <c r="G39" i="57"/>
  <c r="G21" i="58"/>
  <c r="E21" i="59"/>
  <c r="G21" i="59" s="1"/>
  <c r="G81" i="58"/>
  <c r="E81" i="59"/>
  <c r="G81" i="59" s="1"/>
  <c r="E56" i="59"/>
  <c r="G56" i="59" s="1"/>
  <c r="G56" i="58"/>
  <c r="G90" i="58"/>
  <c r="E90" i="59"/>
  <c r="G90" i="59" s="1"/>
  <c r="G20" i="58"/>
  <c r="E20" i="59"/>
  <c r="G20" i="59" s="1"/>
  <c r="E46" i="58"/>
  <c r="G46" i="57"/>
  <c r="E57" i="58"/>
  <c r="G57" i="57"/>
  <c r="E47" i="58"/>
  <c r="G47" i="57"/>
  <c r="E41" i="58"/>
  <c r="G41" i="57"/>
  <c r="E55" i="58"/>
  <c r="G55" i="57"/>
  <c r="E25" i="58"/>
  <c r="G25" i="57"/>
  <c r="E43" i="58"/>
  <c r="G43" i="57"/>
  <c r="E19" i="58"/>
  <c r="G19" i="57"/>
  <c r="G15" i="57"/>
  <c r="E15" i="58"/>
  <c r="E75" i="59"/>
  <c r="G75" i="59" s="1"/>
  <c r="G75" i="58"/>
  <c r="E72" i="59"/>
  <c r="G72" i="59" s="1"/>
  <c r="G72" i="58"/>
  <c r="G12" i="57"/>
  <c r="E12" i="58"/>
  <c r="E84" i="59"/>
  <c r="G84" i="59" s="1"/>
  <c r="G84" i="58"/>
  <c r="E88" i="59"/>
  <c r="G88" i="59" s="1"/>
  <c r="G88" i="58"/>
  <c r="G14" i="58"/>
  <c r="E14" i="59"/>
  <c r="G14" i="59" s="1"/>
  <c r="G9" i="57"/>
  <c r="E9" i="58"/>
  <c r="M2" i="22"/>
  <c r="E19" i="59" l="1"/>
  <c r="G19" i="59" s="1"/>
  <c r="G19" i="58"/>
  <c r="E15" i="59"/>
  <c r="G15" i="59" s="1"/>
  <c r="G15" i="58"/>
  <c r="G35" i="58"/>
  <c r="E35" i="59"/>
  <c r="G35" i="59" s="1"/>
  <c r="G31" i="58"/>
  <c r="E31" i="59"/>
  <c r="G31" i="59" s="1"/>
  <c r="E43" i="59"/>
  <c r="G43" i="59" s="1"/>
  <c r="G43" i="58"/>
  <c r="E55" i="59"/>
  <c r="G55" i="59" s="1"/>
  <c r="G55" i="58"/>
  <c r="E47" i="59"/>
  <c r="G47" i="59" s="1"/>
  <c r="G47" i="58"/>
  <c r="E46" i="59"/>
  <c r="G46" i="59" s="1"/>
  <c r="G46" i="58"/>
  <c r="E39" i="59"/>
  <c r="G39" i="59" s="1"/>
  <c r="G39" i="58"/>
  <c r="G61" i="58"/>
  <c r="E61" i="59"/>
  <c r="G61" i="59" s="1"/>
  <c r="E66" i="59"/>
  <c r="G66" i="59" s="1"/>
  <c r="G66" i="58"/>
  <c r="G54" i="58"/>
  <c r="E54" i="59"/>
  <c r="G54" i="59" s="1"/>
  <c r="G13" i="58"/>
  <c r="E13" i="59"/>
  <c r="G13" i="59" s="1"/>
  <c r="E44" i="59"/>
  <c r="G44" i="59" s="1"/>
  <c r="G44" i="58"/>
  <c r="G10" i="58"/>
  <c r="E10" i="59"/>
  <c r="G10" i="59" s="1"/>
  <c r="G49" i="58"/>
  <c r="E49" i="59"/>
  <c r="G49" i="59" s="1"/>
  <c r="E62" i="59"/>
  <c r="G62" i="59" s="1"/>
  <c r="G62" i="58"/>
  <c r="G70" i="58"/>
  <c r="E70" i="59"/>
  <c r="G70" i="59" s="1"/>
  <c r="G42" i="58"/>
  <c r="E42" i="59"/>
  <c r="G42" i="59" s="1"/>
  <c r="G17" i="58"/>
  <c r="E17" i="59"/>
  <c r="G17" i="59" s="1"/>
  <c r="G12" i="58"/>
  <c r="E12" i="59"/>
  <c r="G12" i="59" s="1"/>
  <c r="G16" i="58"/>
  <c r="E16" i="59"/>
  <c r="G16" i="59" s="1"/>
  <c r="E69" i="59"/>
  <c r="G69" i="59" s="1"/>
  <c r="G69" i="58"/>
  <c r="G60" i="58"/>
  <c r="E60" i="59"/>
  <c r="G60" i="59" s="1"/>
  <c r="G59" i="58"/>
  <c r="E59" i="59"/>
  <c r="G59" i="59" s="1"/>
  <c r="E25" i="59"/>
  <c r="G25" i="59" s="1"/>
  <c r="G25" i="58"/>
  <c r="E41" i="59"/>
  <c r="G41" i="59" s="1"/>
  <c r="G41" i="58"/>
  <c r="E57" i="59"/>
  <c r="G57" i="59" s="1"/>
  <c r="G57" i="58"/>
  <c r="G85" i="58"/>
  <c r="E85" i="59"/>
  <c r="G85" i="59" s="1"/>
  <c r="E50" i="59"/>
  <c r="G50" i="59" s="1"/>
  <c r="G50" i="58"/>
  <c r="E22" i="59"/>
  <c r="G22" i="59" s="1"/>
  <c r="G22" i="58"/>
  <c r="E30" i="59"/>
  <c r="G30" i="59" s="1"/>
  <c r="G30" i="58"/>
  <c r="G82" i="58"/>
  <c r="E82" i="59"/>
  <c r="G82" i="59" s="1"/>
  <c r="G26" i="58"/>
  <c r="E26" i="59"/>
  <c r="G26" i="59" s="1"/>
  <c r="G53" i="58"/>
  <c r="E53" i="59"/>
  <c r="G53" i="59" s="1"/>
  <c r="E38" i="59"/>
  <c r="G38" i="59" s="1"/>
  <c r="G38" i="58"/>
  <c r="E52" i="59"/>
  <c r="G52" i="59" s="1"/>
  <c r="G52" i="58"/>
  <c r="E18" i="59"/>
  <c r="G18" i="59" s="1"/>
  <c r="G18" i="58"/>
  <c r="G33" i="58"/>
  <c r="E33" i="59"/>
  <c r="G33" i="59" s="1"/>
  <c r="E9" i="59"/>
  <c r="G9" i="59" s="1"/>
  <c r="G9" i="58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N28" i="1" l="1"/>
  <c r="O28" i="1" s="1"/>
  <c r="O28" i="49" s="1"/>
  <c r="N53" i="1"/>
  <c r="N41" i="1"/>
  <c r="O41" i="1" s="1"/>
  <c r="O41" i="49" s="1"/>
  <c r="N45" i="1"/>
  <c r="O45" i="1" s="1"/>
  <c r="O45" i="49" s="1"/>
  <c r="N48" i="1"/>
  <c r="O48" i="1" s="1"/>
  <c r="O48" i="49" s="1"/>
  <c r="N75" i="1"/>
  <c r="O75" i="1" s="1"/>
  <c r="O75" i="49" s="1"/>
  <c r="N10" i="1"/>
  <c r="O10" i="1" s="1"/>
  <c r="O10" i="49" s="1"/>
  <c r="N76" i="1"/>
  <c r="O76" i="1" s="1"/>
  <c r="O76" i="49" s="1"/>
  <c r="N9" i="1"/>
  <c r="O9" i="1" s="1"/>
  <c r="O9" i="49" s="1"/>
  <c r="N54" i="1"/>
  <c r="O54" i="1" s="1"/>
  <c r="O54" i="49" s="1"/>
  <c r="N35" i="1"/>
  <c r="O35" i="1" s="1"/>
  <c r="O35" i="49" s="1"/>
  <c r="B13" i="47"/>
  <c r="B15" i="47"/>
  <c r="B14" i="47"/>
  <c r="O53" i="1" l="1"/>
  <c r="O53" i="49" s="1"/>
  <c r="N52" i="1"/>
  <c r="O52" i="1" s="1"/>
  <c r="O52" i="49" s="1"/>
  <c r="B41" i="28"/>
  <c r="C41" i="28" s="1"/>
  <c r="B40" i="28"/>
  <c r="C40" i="28" s="1"/>
  <c r="B39" i="28"/>
  <c r="C39" i="28" s="1"/>
  <c r="B38" i="28"/>
  <c r="C38" i="28" s="1"/>
  <c r="B37" i="28"/>
  <c r="C37" i="28" s="1"/>
  <c r="B36" i="28"/>
  <c r="C36" i="28" s="1"/>
  <c r="B35" i="28"/>
  <c r="C35" i="28" s="1"/>
  <c r="B34" i="28"/>
  <c r="C34" i="28" s="1"/>
  <c r="B33" i="28"/>
  <c r="C33" i="28" s="1"/>
  <c r="B28" i="28"/>
  <c r="C28" i="28" s="1"/>
  <c r="B26" i="28"/>
  <c r="C26" i="28" s="1"/>
  <c r="B15" i="28"/>
  <c r="C15" i="28" s="1"/>
  <c r="B27" i="28"/>
  <c r="C27" i="28" s="1"/>
  <c r="B12" i="28"/>
  <c r="C12" i="28" s="1"/>
  <c r="B11" i="28"/>
  <c r="C11" i="28" s="1"/>
  <c r="B32" i="28"/>
  <c r="C32" i="28" s="1"/>
  <c r="B6" i="28"/>
  <c r="C6" i="28" s="1"/>
  <c r="B23" i="28"/>
  <c r="C23" i="28" s="1"/>
  <c r="B9" i="28"/>
  <c r="C9" i="28" s="1"/>
  <c r="B19" i="28"/>
  <c r="C19" i="28" s="1"/>
  <c r="B17" i="28"/>
  <c r="C17" i="28" s="1"/>
  <c r="B14" i="28"/>
  <c r="C14" i="28" s="1"/>
  <c r="B31" i="28"/>
  <c r="C31" i="28" s="1"/>
  <c r="B3" i="28"/>
  <c r="B10" i="28"/>
  <c r="C10" i="28" s="1"/>
  <c r="B25" i="28"/>
  <c r="C25" i="28" s="1"/>
  <c r="B7" i="28"/>
  <c r="C7" i="28" s="1"/>
  <c r="B5" i="28"/>
  <c r="C5" i="28" s="1"/>
  <c r="B22" i="28"/>
  <c r="C22" i="28" s="1"/>
  <c r="B8" i="28"/>
  <c r="C8" i="28" s="1"/>
  <c r="B30" i="28"/>
  <c r="C30" i="28" s="1"/>
  <c r="B24" i="28"/>
  <c r="C24" i="28" s="1"/>
  <c r="B13" i="28"/>
  <c r="C13" i="28" s="1"/>
  <c r="B4" i="28"/>
  <c r="B21" i="28"/>
  <c r="C21" i="28" s="1"/>
  <c r="B16" i="28"/>
  <c r="C16" i="28" s="1"/>
  <c r="B18" i="28"/>
  <c r="C18" i="28" s="1"/>
  <c r="B29" i="28"/>
  <c r="C29" i="28" s="1"/>
  <c r="B20" i="28"/>
  <c r="C20" i="28" s="1"/>
  <c r="B17" i="47"/>
  <c r="D38" i="28"/>
  <c r="D27" i="28"/>
  <c r="D10" i="28"/>
  <c r="D28" i="28"/>
  <c r="D34" i="28"/>
  <c r="D19" i="28"/>
  <c r="D31" i="28"/>
  <c r="D16" i="28"/>
  <c r="D8" i="28"/>
  <c r="D25" i="28"/>
  <c r="D23" i="28"/>
  <c r="D40" i="28"/>
  <c r="D9" i="28"/>
  <c r="D24" i="28"/>
  <c r="D30" i="28"/>
  <c r="D15" i="28"/>
  <c r="D33" i="28"/>
  <c r="D37" i="28"/>
  <c r="D41" i="28"/>
  <c r="D35" i="28"/>
  <c r="D7" i="28"/>
  <c r="D17" i="28"/>
  <c r="D20" i="28"/>
  <c r="D21" i="28"/>
  <c r="D32" i="28"/>
  <c r="E3" i="28"/>
  <c r="D26" i="28"/>
  <c r="D39" i="28"/>
  <c r="D6" i="28"/>
  <c r="D13" i="28"/>
  <c r="D11" i="28"/>
  <c r="D5" i="28"/>
  <c r="D12" i="28"/>
  <c r="D14" i="28"/>
  <c r="D36" i="28"/>
  <c r="D18" i="28"/>
  <c r="D29" i="28"/>
  <c r="D22" i="28"/>
  <c r="F3" i="28" l="1"/>
  <c r="C4" i="28"/>
  <c r="C3" i="28"/>
  <c r="L47" i="28"/>
  <c r="L58" i="28"/>
  <c r="L49" i="28"/>
  <c r="L62" i="28"/>
  <c r="L61" i="28"/>
  <c r="L2" i="28"/>
  <c r="L48" i="28"/>
  <c r="L42" i="28"/>
  <c r="L28" i="28"/>
  <c r="L27" i="28"/>
  <c r="L32" i="28"/>
  <c r="L41" i="28"/>
  <c r="L36" i="28"/>
  <c r="L30" i="28"/>
  <c r="L55" i="28"/>
  <c r="L40" i="28"/>
  <c r="L50" i="28"/>
  <c r="L5" i="28"/>
  <c r="L22" i="28"/>
  <c r="L38" i="28"/>
  <c r="L23" i="28"/>
  <c r="L24" i="28"/>
  <c r="L10" i="28"/>
  <c r="L46" i="28"/>
  <c r="L59" i="28"/>
  <c r="L9" i="28"/>
  <c r="L31" i="28"/>
  <c r="L33" i="28"/>
  <c r="L21" i="28"/>
  <c r="L13" i="28"/>
  <c r="L12" i="28"/>
  <c r="L45" i="28"/>
  <c r="L25" i="28"/>
  <c r="L34" i="28"/>
  <c r="L3" i="28"/>
  <c r="L6" i="28"/>
  <c r="L8" i="28"/>
  <c r="L54" i="28"/>
  <c r="L60" i="28"/>
  <c r="L16" i="28"/>
  <c r="L4" i="28"/>
  <c r="L63" i="28"/>
  <c r="L18" i="28"/>
  <c r="L20" i="28"/>
  <c r="L11" i="28"/>
  <c r="L51" i="28"/>
  <c r="L14" i="28"/>
  <c r="L15" i="28"/>
  <c r="L44" i="28"/>
  <c r="L37" i="28"/>
  <c r="L19" i="28"/>
  <c r="L26" i="28"/>
  <c r="L35" i="28"/>
  <c r="L17" i="28"/>
  <c r="L57" i="28"/>
  <c r="L56" i="28"/>
  <c r="L7" i="28"/>
  <c r="L53" i="28"/>
  <c r="L29" i="28"/>
  <c r="L52" i="28"/>
  <c r="L43" i="28"/>
  <c r="L39" i="28"/>
  <c r="E11" i="28"/>
  <c r="E37" i="28"/>
  <c r="E30" i="28"/>
  <c r="E14" i="28"/>
  <c r="E27" i="28"/>
  <c r="E26" i="28"/>
  <c r="E17" i="28"/>
  <c r="E41" i="28"/>
  <c r="E35" i="28"/>
  <c r="E29" i="28"/>
  <c r="E28" i="28"/>
  <c r="E4" i="28"/>
  <c r="E32" i="28"/>
  <c r="E33" i="28"/>
  <c r="E36" i="28"/>
  <c r="E16" i="28"/>
  <c r="E38" i="28"/>
  <c r="D4" i="28"/>
  <c r="E19" i="28"/>
  <c r="E9" i="28"/>
  <c r="E20" i="28"/>
  <c r="E23" i="28"/>
  <c r="E40" i="28"/>
  <c r="E22" i="28"/>
  <c r="E24" i="28"/>
  <c r="E15" i="28"/>
  <c r="E25" i="28"/>
  <c r="E12" i="28"/>
  <c r="E34" i="28"/>
  <c r="E39" i="28"/>
  <c r="D3" i="28"/>
  <c r="E5" i="28"/>
  <c r="E18" i="28"/>
  <c r="E8" i="28"/>
  <c r="E13" i="28"/>
  <c r="E10" i="28"/>
  <c r="E21" i="28"/>
  <c r="E6" i="28"/>
  <c r="E7" i="28"/>
  <c r="E31" i="28"/>
  <c r="F38" i="28" l="1"/>
  <c r="F30" i="28"/>
  <c r="F41" i="28"/>
  <c r="F15" i="28"/>
  <c r="F28" i="28"/>
  <c r="F5" i="28"/>
  <c r="F8" i="28"/>
  <c r="F22" i="28"/>
  <c r="F35" i="28"/>
  <c r="F39" i="28"/>
  <c r="F18" i="28"/>
  <c r="F7" i="28"/>
  <c r="F21" i="28"/>
  <c r="F16" i="28"/>
  <c r="F23" i="28"/>
  <c r="F14" i="28"/>
  <c r="F6" i="28"/>
  <c r="F13" i="28"/>
  <c r="F37" i="28"/>
  <c r="F29" i="28"/>
  <c r="F31" i="28"/>
  <c r="F27" i="28"/>
  <c r="F17" i="28"/>
  <c r="F12" i="28"/>
  <c r="F19" i="28"/>
  <c r="F9" i="28"/>
  <c r="F25" i="28"/>
  <c r="F11" i="28"/>
  <c r="F26" i="28"/>
  <c r="F34" i="28"/>
  <c r="F20" i="28"/>
  <c r="F36" i="28"/>
  <c r="F24" i="28"/>
  <c r="F32" i="28"/>
  <c r="F33" i="28"/>
  <c r="F40" i="28"/>
  <c r="F10" i="28"/>
  <c r="F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ארגז ירון</author>
  </authors>
  <commentList>
    <comment ref="B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ארגז ירון:</t>
        </r>
        <r>
          <rPr>
            <sz val="9"/>
            <color indexed="81"/>
            <rFont val="Tahoma"/>
            <family val="2"/>
          </rPr>
          <t xml:space="preserve">
סיכום ידני</t>
        </r>
      </text>
    </comment>
    <comment ref="J1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ארגז ירון:</t>
        </r>
        <r>
          <rPr>
            <sz val="9"/>
            <color indexed="81"/>
            <rFont val="Tahoma"/>
            <family val="2"/>
          </rPr>
          <t xml:space="preserve">
סיכום ידני</t>
        </r>
      </text>
    </comment>
    <comment ref="B36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ארגז ירון:סיכום ידני</t>
        </r>
      </text>
    </comment>
    <comment ref="J36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ארגז ירון:סיכום ידני</t>
        </r>
      </text>
    </comment>
    <comment ref="K3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ארגז ירון:סיכום ידני</t>
        </r>
      </text>
    </comment>
    <comment ref="B52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ארגז ירון:סיכום ידני</t>
        </r>
      </text>
    </comment>
    <comment ref="J52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ארגז ירון:סיכום ידני</t>
        </r>
      </text>
    </comment>
    <comment ref="K52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ארגז ירון:סיכום ידני</t>
        </r>
      </text>
    </comment>
  </commentList>
</comments>
</file>

<file path=xl/sharedStrings.xml><?xml version="1.0" encoding="utf-8"?>
<sst xmlns="http://schemas.openxmlformats.org/spreadsheetml/2006/main" count="1685" uniqueCount="330">
  <si>
    <t>% change</t>
  </si>
  <si>
    <t>ASIA (FAR EAST)</t>
  </si>
  <si>
    <t>TOTAL CIS</t>
  </si>
  <si>
    <t>Serbia</t>
  </si>
  <si>
    <t>Slovenia</t>
  </si>
  <si>
    <t>January</t>
  </si>
  <si>
    <t>Grand total</t>
  </si>
  <si>
    <t>Asia - total</t>
  </si>
  <si>
    <t xml:space="preserve">  Uzbekistan</t>
  </si>
  <si>
    <t xml:space="preserve">  Indonesia</t>
  </si>
  <si>
    <t xml:space="preserve">  Georgia</t>
  </si>
  <si>
    <t xml:space="preserve">  India</t>
  </si>
  <si>
    <t xml:space="preserve">  Turkey</t>
  </si>
  <si>
    <t xml:space="preserve">  Taiwan</t>
  </si>
  <si>
    <t xml:space="preserve">  Japan</t>
  </si>
  <si>
    <t xml:space="preserve">  Jordan</t>
  </si>
  <si>
    <t xml:space="preserve">  Malaysia</t>
  </si>
  <si>
    <t xml:space="preserve">  China</t>
  </si>
  <si>
    <t xml:space="preserve">  Singapore</t>
  </si>
  <si>
    <t xml:space="preserve">  Philippines</t>
  </si>
  <si>
    <t xml:space="preserve">  Kazakhstan</t>
  </si>
  <si>
    <t xml:space="preserve">  Cyprus</t>
  </si>
  <si>
    <t xml:space="preserve">  Thailand</t>
  </si>
  <si>
    <t xml:space="preserve">  Other countries</t>
  </si>
  <si>
    <t>Africa - total</t>
  </si>
  <si>
    <t xml:space="preserve">  South Africa</t>
  </si>
  <si>
    <t xml:space="preserve">  Egypt</t>
  </si>
  <si>
    <t xml:space="preserve">  Morocco</t>
  </si>
  <si>
    <t xml:space="preserve">  Nigeria</t>
  </si>
  <si>
    <t xml:space="preserve">  Kenya</t>
  </si>
  <si>
    <t>Europe - total</t>
  </si>
  <si>
    <t xml:space="preserve">  Austria</t>
  </si>
  <si>
    <t xml:space="preserve">  Ukraine</t>
  </si>
  <si>
    <t xml:space="preserve">  Italy</t>
  </si>
  <si>
    <t xml:space="preserve">  Ireland</t>
  </si>
  <si>
    <t xml:space="preserve">  Estonia</t>
  </si>
  <si>
    <t xml:space="preserve">  Nordic countries -
    total</t>
  </si>
  <si>
    <t xml:space="preserve">      Denmark</t>
  </si>
  <si>
    <t xml:space="preserve">      Norway</t>
  </si>
  <si>
    <t xml:space="preserve">      Finland</t>
  </si>
  <si>
    <t xml:space="preserve">      Sweden</t>
  </si>
  <si>
    <t xml:space="preserve">  Bulgaria</t>
  </si>
  <si>
    <t xml:space="preserve">  Belgium</t>
  </si>
  <si>
    <t xml:space="preserve">  Belarus</t>
  </si>
  <si>
    <t xml:space="preserve">  Germany</t>
  </si>
  <si>
    <t xml:space="preserve">  Netherlands</t>
  </si>
  <si>
    <t xml:space="preserve">  Hungary</t>
  </si>
  <si>
    <t xml:space="preserve">  United Kingdom</t>
  </si>
  <si>
    <t xml:space="preserve">  Croatia</t>
  </si>
  <si>
    <t xml:space="preserve">  Greece</t>
  </si>
  <si>
    <t xml:space="preserve">  Latvia</t>
  </si>
  <si>
    <t xml:space="preserve">  Lithuania</t>
  </si>
  <si>
    <t xml:space="preserve">  Moldova</t>
  </si>
  <si>
    <t xml:space="preserve">  Slovakia</t>
  </si>
  <si>
    <t xml:space="preserve">  Spain</t>
  </si>
  <si>
    <t xml:space="preserve">  Poland</t>
  </si>
  <si>
    <t xml:space="preserve">  Portugal</t>
  </si>
  <si>
    <t xml:space="preserve">  Czech Republic</t>
  </si>
  <si>
    <t xml:space="preserve">  France</t>
  </si>
  <si>
    <t xml:space="preserve">  Romania</t>
  </si>
  <si>
    <t xml:space="preserve">  Russian Federation</t>
  </si>
  <si>
    <t xml:space="preserve">  Switzerland</t>
  </si>
  <si>
    <t>America - total</t>
  </si>
  <si>
    <t xml:space="preserve">  North America - total</t>
  </si>
  <si>
    <t xml:space="preserve">    Mexico</t>
  </si>
  <si>
    <t xml:space="preserve">    Canada</t>
  </si>
  <si>
    <t xml:space="preserve">  Central America - total</t>
  </si>
  <si>
    <t xml:space="preserve">  South America - total</t>
  </si>
  <si>
    <t xml:space="preserve">    Uruguay</t>
  </si>
  <si>
    <t xml:space="preserve">    Argentina</t>
  </si>
  <si>
    <t xml:space="preserve">    Brazil</t>
  </si>
  <si>
    <t xml:space="preserve">    Chile</t>
  </si>
  <si>
    <t xml:space="preserve">    Colombia</t>
  </si>
  <si>
    <t>Oceania - total</t>
  </si>
  <si>
    <t xml:space="preserve">  Australia</t>
  </si>
  <si>
    <t xml:space="preserve">  New Zealand</t>
  </si>
  <si>
    <t>Unclassified countries</t>
  </si>
  <si>
    <t>Austria</t>
  </si>
  <si>
    <t>Germany</t>
  </si>
  <si>
    <t>Switzerland</t>
  </si>
  <si>
    <t>Italy</t>
  </si>
  <si>
    <t>France</t>
  </si>
  <si>
    <t>Belgium</t>
  </si>
  <si>
    <t>Netherlands</t>
  </si>
  <si>
    <t>Ireland</t>
  </si>
  <si>
    <t>United Kingdom</t>
  </si>
  <si>
    <t>Spain</t>
  </si>
  <si>
    <t>Slovakia</t>
  </si>
  <si>
    <t>Bulgaria</t>
  </si>
  <si>
    <t>Romania</t>
  </si>
  <si>
    <t>Croatia</t>
  </si>
  <si>
    <t>Hungary</t>
  </si>
  <si>
    <t>Poland</t>
  </si>
  <si>
    <t>Greece</t>
  </si>
  <si>
    <t>Czech Republic</t>
  </si>
  <si>
    <t>Latvia</t>
  </si>
  <si>
    <t>Lithuania</t>
  </si>
  <si>
    <t>Estonia</t>
  </si>
  <si>
    <t>Georgia</t>
  </si>
  <si>
    <t>Uzbekistan</t>
  </si>
  <si>
    <t>Belarus</t>
  </si>
  <si>
    <t>Ukraine</t>
  </si>
  <si>
    <t>Canada</t>
  </si>
  <si>
    <t>Mexico</t>
  </si>
  <si>
    <t>Argentina</t>
  </si>
  <si>
    <t>Brazil</t>
  </si>
  <si>
    <t>Chile</t>
  </si>
  <si>
    <t>Colombia</t>
  </si>
  <si>
    <t>Finland</t>
  </si>
  <si>
    <t>Sweden</t>
  </si>
  <si>
    <t>Norway</t>
  </si>
  <si>
    <t>Denmark</t>
  </si>
  <si>
    <t>Cyprus</t>
  </si>
  <si>
    <t>Turkey</t>
  </si>
  <si>
    <t>Jordan</t>
  </si>
  <si>
    <t>Thailand</t>
  </si>
  <si>
    <t>Taiwan</t>
  </si>
  <si>
    <t>Japan</t>
  </si>
  <si>
    <t>China</t>
  </si>
  <si>
    <t>Indonesia</t>
  </si>
  <si>
    <t>India</t>
  </si>
  <si>
    <t>South Africa</t>
  </si>
  <si>
    <t>Egypt</t>
  </si>
  <si>
    <t>Morocco</t>
  </si>
  <si>
    <t>Nigeria</t>
  </si>
  <si>
    <t>Kenya</t>
  </si>
  <si>
    <t>Australia</t>
  </si>
  <si>
    <t>New Zealand</t>
  </si>
  <si>
    <t>GRAND TOTAL</t>
  </si>
  <si>
    <t>February</t>
  </si>
  <si>
    <t>Malaysia</t>
  </si>
  <si>
    <t>Philippines</t>
  </si>
  <si>
    <t>Singapore</t>
  </si>
  <si>
    <t>נתוני עזר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</si>
  <si>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</si>
  <si>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</si>
  <si>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</si>
  <si>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</si>
  <si>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</si>
  <si>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</si>
  <si>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</si>
  <si>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</si>
  <si>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</si>
  <si>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</si>
  <si>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NORDIC COUNTRIES - total</t>
  </si>
  <si>
    <t>Russian Federation</t>
  </si>
  <si>
    <t>Moldova</t>
  </si>
  <si>
    <t>Kazakhstan</t>
  </si>
  <si>
    <t>Uruguay</t>
  </si>
  <si>
    <t/>
  </si>
  <si>
    <t>הכנס חודש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</si>
  <si>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</si>
  <si>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</si>
  <si>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</si>
  <si>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</si>
  <si>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</si>
  <si>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</si>
  <si>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</si>
  <si>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</si>
  <si>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</si>
  <si>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</si>
  <si>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</si>
  <si>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מיקום</t>
  </si>
  <si>
    <t>אלפי כניסות</t>
  </si>
  <si>
    <t>שם המדינה</t>
  </si>
  <si>
    <t>מספר מופעים</t>
  </si>
  <si>
    <t>אלפי כניסות מצטבר לתקופה הנבחרת</t>
  </si>
  <si>
    <t xml:space="preserve">   Thereof:</t>
  </si>
  <si>
    <t>בחר מדינה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</si>
  <si>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</si>
  <si>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</si>
  <si>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</si>
  <si>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</si>
  <si>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</si>
  <si>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</si>
  <si>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</si>
  <si>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</si>
  <si>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</si>
  <si>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</si>
  <si>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</si>
  <si>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</si>
  <si>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סה"כ</t>
  </si>
  <si>
    <t>מספרים מוחלטים (אלפים)</t>
  </si>
  <si>
    <t>Absolute numbers (thousands)</t>
  </si>
  <si>
    <t>ביקורי יום</t>
  </si>
  <si>
    <t>תיירים</t>
  </si>
  <si>
    <t>Day visits</t>
  </si>
  <si>
    <t>Tourists</t>
  </si>
  <si>
    <t>Thereof:</t>
  </si>
  <si>
    <t>מזה:</t>
  </si>
  <si>
    <t>סך כולל</t>
  </si>
  <si>
    <t>נוסעים</t>
  </si>
  <si>
    <t>יבשה</t>
  </si>
  <si>
    <t>סך הכל</t>
  </si>
  <si>
    <t>בשיוט</t>
  </si>
  <si>
    <t>אוויר</t>
  </si>
  <si>
    <t>Grand</t>
  </si>
  <si>
    <t>Cruise</t>
  </si>
  <si>
    <t>Total</t>
  </si>
  <si>
    <t>Land</t>
  </si>
  <si>
    <t>Air</t>
  </si>
  <si>
    <t>total</t>
  </si>
  <si>
    <t>passengers</t>
  </si>
  <si>
    <t>land</t>
  </si>
  <si>
    <t>לא לגעת בעמודה זו (A)</t>
  </si>
  <si>
    <t>אסיה - סך הכל</t>
  </si>
  <si>
    <t xml:space="preserve">  אוזבקיסטן</t>
  </si>
  <si>
    <t xml:space="preserve">  אינדונזיה</t>
  </si>
  <si>
    <t xml:space="preserve">  הודו</t>
  </si>
  <si>
    <t xml:space="preserve">  הפיליפינים</t>
  </si>
  <si>
    <t xml:space="preserve">  טורקייה</t>
  </si>
  <si>
    <t xml:space="preserve">  יפן</t>
  </si>
  <si>
    <t xml:space="preserve">  ירדן</t>
  </si>
  <si>
    <t xml:space="preserve">  מלזיה</t>
  </si>
  <si>
    <t xml:space="preserve">  סין</t>
  </si>
  <si>
    <t xml:space="preserve">  סינגפור</t>
  </si>
  <si>
    <t xml:space="preserve">  קזחסטן</t>
  </si>
  <si>
    <t xml:space="preserve">  קפריסין</t>
  </si>
  <si>
    <t xml:space="preserve">  ארצות אחרות</t>
  </si>
  <si>
    <t>אפריקה - סך הכל</t>
  </si>
  <si>
    <t xml:space="preserve">  דרום אפריקה</t>
  </si>
  <si>
    <t xml:space="preserve">  מצרים</t>
  </si>
  <si>
    <t xml:space="preserve">  מרוקו</t>
  </si>
  <si>
    <t xml:space="preserve">  ניגריה</t>
  </si>
  <si>
    <t>אירופה - סך הכל</t>
  </si>
  <si>
    <t xml:space="preserve">  אוסטרייה</t>
  </si>
  <si>
    <t xml:space="preserve">  אוקראינה</t>
  </si>
  <si>
    <t xml:space="preserve">  איטליה</t>
  </si>
  <si>
    <t xml:space="preserve">  אירלנד</t>
  </si>
  <si>
    <t xml:space="preserve">  אסטוניה</t>
  </si>
  <si>
    <t xml:space="preserve">  ארצות צפוניות -
    סך הכל</t>
  </si>
  <si>
    <t xml:space="preserve">   מזה:</t>
  </si>
  <si>
    <t xml:space="preserve">      דנמרק</t>
  </si>
  <si>
    <t xml:space="preserve">      נורווגיה</t>
  </si>
  <si>
    <t xml:space="preserve">      פינלנד</t>
  </si>
  <si>
    <t xml:space="preserve">      שוודיה</t>
  </si>
  <si>
    <t xml:space="preserve">  בולגריה</t>
  </si>
  <si>
    <t xml:space="preserve">  בלרוס</t>
  </si>
  <si>
    <t xml:space="preserve">  גרמניה</t>
  </si>
  <si>
    <t xml:space="preserve">  הולנד</t>
  </si>
  <si>
    <t xml:space="preserve">  הונגריה</t>
  </si>
  <si>
    <t xml:space="preserve">  הממלכה המאוחדת</t>
  </si>
  <si>
    <t xml:space="preserve">  קרואטיה</t>
  </si>
  <si>
    <t xml:space="preserve">  יוון</t>
  </si>
  <si>
    <t xml:space="preserve">  לטבייה</t>
  </si>
  <si>
    <t xml:space="preserve">  ליטא</t>
  </si>
  <si>
    <t xml:space="preserve">  מולדובה</t>
  </si>
  <si>
    <t xml:space="preserve">  סלובקיה</t>
  </si>
  <si>
    <t xml:space="preserve">  ספרד</t>
  </si>
  <si>
    <t xml:space="preserve">  פולין</t>
  </si>
  <si>
    <t xml:space="preserve">  פורטוגל</t>
  </si>
  <si>
    <t xml:space="preserve">  צ'כיה</t>
  </si>
  <si>
    <t xml:space="preserve">  צרפת</t>
  </si>
  <si>
    <t xml:space="preserve">  רומניה</t>
  </si>
  <si>
    <t xml:space="preserve">  רוסיה</t>
  </si>
  <si>
    <t xml:space="preserve">  שווייץ</t>
  </si>
  <si>
    <t>אמריקה - סך הכל</t>
  </si>
  <si>
    <t xml:space="preserve">    ארצות הברית</t>
  </si>
  <si>
    <t xml:space="preserve">    מקסיקו</t>
  </si>
  <si>
    <t xml:space="preserve">    קנדה</t>
  </si>
  <si>
    <t xml:space="preserve">    ארגנטינה</t>
  </si>
  <si>
    <t xml:space="preserve">    ברזיל</t>
  </si>
  <si>
    <t xml:space="preserve">    צ'ילה</t>
  </si>
  <si>
    <t>אוקיאניה - סך הכל</t>
  </si>
  <si>
    <t xml:space="preserve">  אוסטרליה</t>
  </si>
  <si>
    <t xml:space="preserve">  ניו זילנד</t>
  </si>
  <si>
    <t>ארצות בלתי מסווגות</t>
  </si>
  <si>
    <t>2020/19</t>
  </si>
  <si>
    <t xml:space="preserve">  South Korea</t>
  </si>
  <si>
    <t xml:space="preserve">    United States</t>
  </si>
  <si>
    <t>2022/20</t>
  </si>
  <si>
    <t>2022/19</t>
  </si>
  <si>
    <t>Country of citizenship</t>
  </si>
  <si>
    <t>ארץ אזרחות</t>
  </si>
  <si>
    <t>-</t>
  </si>
  <si>
    <t xml:space="preserve">  Azerbaijan </t>
  </si>
  <si>
    <t xml:space="preserve">  אזרבייג'ן </t>
  </si>
  <si>
    <t xml:space="preserve">  גאורגייה</t>
  </si>
  <si>
    <t xml:space="preserve">  Hong Kong</t>
  </si>
  <si>
    <t xml:space="preserve">  הונג קונג</t>
  </si>
  <si>
    <t xml:space="preserve">  Vietnam</t>
  </si>
  <si>
    <t xml:space="preserve">  וייטנאם</t>
  </si>
  <si>
    <t xml:space="preserve">  טייוואן</t>
  </si>
  <si>
    <t xml:space="preserve">  קוראה הדרומית</t>
  </si>
  <si>
    <t xml:space="preserve">  תאילנד</t>
  </si>
  <si>
    <t xml:space="preserve">  Ethiopia</t>
  </si>
  <si>
    <t xml:space="preserve">  אתיופיה</t>
  </si>
  <si>
    <t xml:space="preserve">  קניה </t>
  </si>
  <si>
    <t>ארצות אחרות</t>
  </si>
  <si>
    <t xml:space="preserve">  בלגייה</t>
  </si>
  <si>
    <t xml:space="preserve">  Slovenia</t>
  </si>
  <si>
    <t xml:space="preserve">  סלובניה</t>
  </si>
  <si>
    <t xml:space="preserve">  Serbia</t>
  </si>
  <si>
    <t xml:space="preserve">  סרבייה</t>
  </si>
  <si>
    <t xml:space="preserve">  אמריקה  הצפונית - סך הכל</t>
  </si>
  <si>
    <t xml:space="preserve">  אמריקה המרכזית - סך הכל</t>
  </si>
  <si>
    <t xml:space="preserve">    Guatemala</t>
  </si>
  <si>
    <t xml:space="preserve">    גואטמלה</t>
  </si>
  <si>
    <t xml:space="preserve">    Panama</t>
  </si>
  <si>
    <t xml:space="preserve">      פנמה</t>
  </si>
  <si>
    <t xml:space="preserve">    Costa Rica</t>
  </si>
  <si>
    <t xml:space="preserve">    קוסטה ריקה</t>
  </si>
  <si>
    <t xml:space="preserve">    Other countries</t>
  </si>
  <si>
    <t xml:space="preserve">    ארצות אחרות</t>
  </si>
  <si>
    <t xml:space="preserve">  אמריקה הדרומית - סך הכל</t>
  </si>
  <si>
    <t xml:space="preserve">    אורוגואיי</t>
  </si>
  <si>
    <t xml:space="preserve">     Ecuador</t>
  </si>
  <si>
    <t xml:space="preserve">    אקוודור </t>
  </si>
  <si>
    <t xml:space="preserve">     Peru</t>
  </si>
  <si>
    <t xml:space="preserve">    פרו</t>
  </si>
  <si>
    <t xml:space="preserve">    קולומבייה</t>
  </si>
  <si>
    <t>South Korea</t>
  </si>
  <si>
    <t>United States</t>
  </si>
  <si>
    <t>Central America - total</t>
  </si>
  <si>
    <t>South America - total</t>
  </si>
  <si>
    <t>change %</t>
  </si>
  <si>
    <t>י</t>
  </si>
  <si>
    <t>TABLE 3.- TOURIST ARRIVALS AND DAY VISITS, BY COUNTRY OF CITIZENSHIP</t>
  </si>
  <si>
    <t>לוח 3.- כניסות תיירים ומבקרי יום, לפי ארץ אזרחות</t>
  </si>
  <si>
    <t xml:space="preserve">                      AND MODE OF TRAVEL (absolute numbers)</t>
  </si>
  <si>
    <t xml:space="preserve">               ודרך נסיעה ( מספרים מוחלטים)</t>
  </si>
  <si>
    <t>January-April</t>
  </si>
  <si>
    <t xml:space="preserve">                            </t>
  </si>
  <si>
    <t>אחוז שינוי לעומת 2019</t>
  </si>
  <si>
    <t>אחוז מצטבר מסה"כ כניסות</t>
  </si>
  <si>
    <t>אחוז מוחלט מכניסות עד חודש נוכחי</t>
  </si>
  <si>
    <t>* I-X 2022</t>
  </si>
  <si>
    <t>* X 2022</t>
  </si>
  <si>
    <t>לוח 3.- (המשך)</t>
  </si>
  <si>
    <t>TABLE 3.- (Cont'd)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</si>
</sst>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B1mmm\-yy"/>
    <numFmt numFmtId="165" formatCode="General_)"/>
    <numFmt numFmtId="166" formatCode="#,##0.0"/>
    <numFmt numFmtId="167" formatCode="0.0"/>
    <numFmt numFmtId="168" formatCode="##,##0.0\ "/>
    <numFmt numFmtId="169" formatCode="0.0%"/>
    <numFmt numFmtId="170" formatCode="##,##0\ "/>
    <numFmt numFmtId="171" formatCode="_ * #,##0.0_ ;_ * \-#,##0.0_ ;_ * &quot;-&quot;??_ ;_ @_ "/>
  </numFmts>
  <fonts count="35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name val="Courier"/>
      <family val="3"/>
      <charset val="177"/>
    </font>
    <font>
      <sz val="6"/>
      <name val="Arial"/>
      <family val="2"/>
      <charset val="177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 (Hebrew)"/>
      <charset val="177"/>
    </font>
    <font>
      <sz val="9"/>
      <color indexed="8"/>
      <name val="Arial (Hebrew)"/>
      <charset val="177"/>
    </font>
    <font>
      <sz val="11"/>
      <color theme="1"/>
      <name val="Arial"/>
      <family val="2"/>
      <charset val="177"/>
      <scheme val="minor"/>
    </font>
    <font>
      <sz val="11"/>
      <color indexed="8"/>
      <name val="Arial (Hebrew)"/>
      <family val="2"/>
      <charset val="177"/>
    </font>
    <font>
      <sz val="10"/>
      <name val="Arial (Hebrew)"/>
      <charset val="177"/>
    </font>
    <font>
      <b/>
      <sz val="11"/>
      <color indexed="8"/>
      <name val="Arial (Hebrew)"/>
      <charset val="177"/>
    </font>
    <font>
      <u/>
      <sz val="10"/>
      <name val="Arial"/>
      <family val="2"/>
    </font>
    <font>
      <b/>
      <i/>
      <sz val="10"/>
      <color theme="1"/>
      <name val="Arial"/>
      <family val="2"/>
      <scheme val="minor"/>
    </font>
    <font>
      <b/>
      <i/>
      <sz val="10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  <scheme val="minor"/>
    </font>
    <font>
      <sz val="9"/>
      <color indexed="8"/>
      <name val="Arial (Hebrew)"/>
      <family val="2"/>
      <charset val="177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165" fontId="5" fillId="0" borderId="0"/>
    <xf numFmtId="0" fontId="6" fillId="0" borderId="0" applyNumberFormat="0" applyBorder="0" applyAlignment="0">
      <alignment horizontal="left" readingOrder="1"/>
    </xf>
    <xf numFmtId="0" fontId="2" fillId="0" borderId="0"/>
    <xf numFmtId="0" fontId="2" fillId="0" borderId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0" fontId="4" fillId="0" borderId="0" xfId="0" applyFont="1"/>
    <xf numFmtId="0" fontId="0" fillId="0" borderId="0" xfId="0" applyAlignment="1"/>
    <xf numFmtId="0" fontId="0" fillId="4" borderId="0" xfId="0" applyFill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166" fontId="0" fillId="0" borderId="0" xfId="0" applyNumberFormat="1"/>
    <xf numFmtId="0" fontId="11" fillId="0" borderId="0" xfId="0" applyFont="1" applyAlignment="1">
      <alignment horizontal="center"/>
    </xf>
    <xf numFmtId="0" fontId="0" fillId="5" borderId="0" xfId="0" applyFill="1" applyProtection="1">
      <protection locked="0"/>
    </xf>
    <xf numFmtId="167" fontId="0" fillId="0" borderId="0" xfId="0" applyNumberFormat="1"/>
    <xf numFmtId="0" fontId="11" fillId="0" borderId="0" xfId="0" applyFont="1"/>
    <xf numFmtId="0" fontId="14" fillId="0" borderId="7" xfId="0" applyFont="1" applyBorder="1" applyAlignment="1">
      <alignment vertical="center" readingOrder="2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readingOrder="2"/>
    </xf>
    <xf numFmtId="0" fontId="14" fillId="0" borderId="12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readingOrder="2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 applyFill="1"/>
    <xf numFmtId="167" fontId="14" fillId="0" borderId="0" xfId="0" applyNumberFormat="1" applyFont="1"/>
    <xf numFmtId="0" fontId="14" fillId="0" borderId="0" xfId="0" applyFont="1"/>
    <xf numFmtId="167" fontId="14" fillId="0" borderId="0" xfId="0" applyNumberFormat="1" applyFont="1" applyBorder="1"/>
    <xf numFmtId="0" fontId="14" fillId="0" borderId="0" xfId="0" applyFont="1" applyBorder="1"/>
    <xf numFmtId="167" fontId="0" fillId="0" borderId="0" xfId="0" applyNumberForma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7" fontId="4" fillId="0" borderId="1" xfId="0" quotePrefix="1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7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166" fontId="7" fillId="0" borderId="1" xfId="1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166" fontId="7" fillId="2" borderId="1" xfId="1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4" fillId="0" borderId="1" xfId="64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166" fontId="7" fillId="0" borderId="2" xfId="1" quotePrefix="1" applyNumberFormat="1" applyFont="1" applyFill="1" applyBorder="1" applyAlignment="1">
      <alignment horizontal="center" vertical="center"/>
    </xf>
    <xf numFmtId="164" fontId="8" fillId="1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/>
    </xf>
    <xf numFmtId="0" fontId="14" fillId="0" borderId="15" xfId="0" applyFont="1" applyBorder="1"/>
    <xf numFmtId="0" fontId="14" fillId="0" borderId="13" xfId="0" applyFont="1" applyBorder="1"/>
    <xf numFmtId="0" fontId="13" fillId="0" borderId="13" xfId="0" applyFont="1" applyBorder="1"/>
    <xf numFmtId="49" fontId="9" fillId="0" borderId="15" xfId="0" applyNumberFormat="1" applyFont="1" applyBorder="1" applyAlignment="1">
      <alignment horizontal="left"/>
    </xf>
    <xf numFmtId="168" fontId="14" fillId="0" borderId="13" xfId="0" applyNumberFormat="1" applyFont="1" applyBorder="1"/>
    <xf numFmtId="49" fontId="20" fillId="0" borderId="12" xfId="0" applyNumberFormat="1" applyFont="1" applyBorder="1" applyAlignment="1">
      <alignment horizontal="right" readingOrder="2"/>
    </xf>
    <xf numFmtId="49" fontId="9" fillId="0" borderId="8" xfId="0" applyNumberFormat="1" applyFont="1" applyFill="1" applyBorder="1" applyAlignment="1">
      <alignment horizontal="left" vertical="top"/>
    </xf>
    <xf numFmtId="0" fontId="14" fillId="0" borderId="8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167" fontId="14" fillId="0" borderId="0" xfId="0" applyNumberFormat="1" applyFont="1" applyBorder="1" applyAlignment="1">
      <alignment vertical="top"/>
    </xf>
    <xf numFmtId="167" fontId="13" fillId="0" borderId="0" xfId="0" applyNumberFormat="1" applyFont="1" applyBorder="1" applyAlignment="1">
      <alignment vertical="top"/>
    </xf>
    <xf numFmtId="49" fontId="20" fillId="0" borderId="11" xfId="0" applyNumberFormat="1" applyFont="1" applyBorder="1" applyAlignment="1">
      <alignment horizontal="right" vertical="top" readingOrder="2"/>
    </xf>
    <xf numFmtId="0" fontId="21" fillId="0" borderId="0" xfId="0" applyFont="1" applyBorder="1" applyAlignment="1"/>
    <xf numFmtId="0" fontId="0" fillId="0" borderId="0" xfId="0" applyFont="1" applyBorder="1" applyAlignment="1">
      <alignment vertical="center"/>
    </xf>
    <xf numFmtId="0" fontId="13" fillId="0" borderId="0" xfId="0" applyFont="1"/>
    <xf numFmtId="0" fontId="14" fillId="0" borderId="19" xfId="0" applyFont="1" applyBorder="1" applyAlignment="1" applyProtection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 applyProtection="1">
      <alignment vertical="center" readingOrder="2"/>
    </xf>
    <xf numFmtId="167" fontId="4" fillId="11" borderId="1" xfId="0" quotePrefix="1" applyNumberFormat="1" applyFont="1" applyFill="1" applyBorder="1" applyAlignment="1">
      <alignment horizontal="center" vertical="center"/>
    </xf>
    <xf numFmtId="167" fontId="22" fillId="0" borderId="1" xfId="0" quotePrefix="1" applyNumberFormat="1" applyFont="1" applyFill="1" applyBorder="1" applyAlignment="1">
      <alignment horizontal="center" vertical="center"/>
    </xf>
    <xf numFmtId="9" fontId="22" fillId="0" borderId="1" xfId="0" applyNumberFormat="1" applyFont="1" applyFill="1" applyBorder="1" applyAlignment="1">
      <alignment horizontal="right"/>
    </xf>
    <xf numFmtId="0" fontId="22" fillId="0" borderId="1" xfId="0" quotePrefix="1" applyFont="1" applyFill="1" applyBorder="1" applyAlignment="1">
      <alignment horizontal="center" vertical="center"/>
    </xf>
    <xf numFmtId="166" fontId="23" fillId="0" borderId="2" xfId="1" quotePrefix="1" applyNumberFormat="1" applyFont="1" applyFill="1" applyBorder="1" applyAlignment="1">
      <alignment horizontal="center" vertical="center"/>
    </xf>
    <xf numFmtId="0" fontId="0" fillId="3" borderId="0" xfId="0" applyFill="1"/>
    <xf numFmtId="0" fontId="14" fillId="3" borderId="17" xfId="0" applyFont="1" applyFill="1" applyBorder="1" applyAlignment="1">
      <alignment vertical="center"/>
    </xf>
    <xf numFmtId="0" fontId="0" fillId="3" borderId="0" xfId="0" applyFill="1" applyProtection="1">
      <protection locked="0"/>
    </xf>
    <xf numFmtId="0" fontId="23" fillId="3" borderId="1" xfId="0" applyFont="1" applyFill="1" applyBorder="1"/>
    <xf numFmtId="0" fontId="24" fillId="3" borderId="1" xfId="0" applyFont="1" applyFill="1" applyBorder="1"/>
    <xf numFmtId="9" fontId="25" fillId="0" borderId="1" xfId="0" applyNumberFormat="1" applyFont="1" applyFill="1" applyBorder="1" applyAlignment="1">
      <alignment horizontal="right"/>
    </xf>
    <xf numFmtId="0" fontId="22" fillId="0" borderId="0" xfId="0" applyFont="1" applyFill="1"/>
    <xf numFmtId="166" fontId="25" fillId="0" borderId="1" xfId="0" quotePrefix="1" applyNumberFormat="1" applyFont="1" applyFill="1" applyBorder="1" applyAlignment="1">
      <alignment horizontal="center" vertical="center"/>
    </xf>
    <xf numFmtId="166" fontId="22" fillId="0" borderId="1" xfId="0" quotePrefix="1" applyNumberFormat="1" applyFont="1" applyFill="1" applyBorder="1" applyAlignment="1">
      <alignment horizontal="center" vertical="center"/>
    </xf>
    <xf numFmtId="166" fontId="26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9" fontId="0" fillId="0" borderId="1" xfId="0" applyNumberFormat="1" applyBorder="1"/>
    <xf numFmtId="0" fontId="11" fillId="0" borderId="1" xfId="0" applyFont="1" applyFill="1" applyBorder="1" applyAlignment="1">
      <alignment horizontal="center"/>
    </xf>
    <xf numFmtId="169" fontId="0" fillId="0" borderId="1" xfId="0" quotePrefix="1" applyNumberFormat="1" applyBorder="1"/>
    <xf numFmtId="0" fontId="11" fillId="0" borderId="6" xfId="0" applyFont="1" applyFill="1" applyBorder="1" applyAlignment="1">
      <alignment horizontal="center"/>
    </xf>
    <xf numFmtId="169" fontId="0" fillId="0" borderId="0" xfId="0" applyNumberFormat="1"/>
    <xf numFmtId="167" fontId="25" fillId="0" borderId="1" xfId="0" quotePrefix="1" applyNumberFormat="1" applyFont="1" applyFill="1" applyBorder="1" applyAlignment="1">
      <alignment horizontal="center" vertical="center"/>
    </xf>
    <xf numFmtId="0" fontId="25" fillId="0" borderId="0" xfId="0" applyFont="1" applyFill="1"/>
    <xf numFmtId="166" fontId="24" fillId="0" borderId="2" xfId="1" quotePrefix="1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166" fontId="4" fillId="0" borderId="0" xfId="0" applyNumberFormat="1" applyFont="1" applyFill="1"/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readingOrder="2"/>
    </xf>
    <xf numFmtId="0" fontId="14" fillId="0" borderId="11" xfId="0" applyFont="1" applyBorder="1" applyAlignment="1">
      <alignment horizontal="center" vertical="center" readingOrder="2"/>
    </xf>
    <xf numFmtId="0" fontId="9" fillId="0" borderId="8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1" fillId="0" borderId="0" xfId="6" applyNumberFormat="1" applyFont="1" applyAlignment="1">
      <alignment horizontal="right"/>
    </xf>
    <xf numFmtId="0" fontId="15" fillId="0" borderId="6" xfId="0" applyFont="1" applyBorder="1" applyAlignment="1">
      <alignment horizontal="center" readingOrder="2"/>
    </xf>
    <xf numFmtId="0" fontId="9" fillId="0" borderId="8" xfId="0" applyNumberFormat="1" applyFont="1" applyBorder="1" applyAlignment="1">
      <alignment horizontal="left"/>
    </xf>
    <xf numFmtId="0" fontId="15" fillId="0" borderId="6" xfId="0" applyFont="1" applyBorder="1" applyAlignment="1">
      <alignment horizontal="right" vertical="center" readingOrder="2"/>
    </xf>
    <xf numFmtId="0" fontId="10" fillId="0" borderId="8" xfId="0" applyNumberFormat="1" applyFont="1" applyBorder="1" applyAlignment="1">
      <alignment horizontal="left"/>
    </xf>
    <xf numFmtId="167" fontId="2" fillId="0" borderId="8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0" fontId="16" fillId="0" borderId="6" xfId="0" applyFont="1" applyBorder="1" applyAlignment="1">
      <alignment horizontal="right" readingOrder="2"/>
    </xf>
    <xf numFmtId="0" fontId="10" fillId="0" borderId="8" xfId="0" applyNumberFormat="1" applyFont="1" applyBorder="1" applyAlignment="1">
      <alignment horizontal="left" wrapText="1"/>
    </xf>
    <xf numFmtId="0" fontId="16" fillId="0" borderId="6" xfId="0" applyFont="1" applyBorder="1" applyAlignment="1">
      <alignment horizontal="right" wrapText="1" readingOrder="2"/>
    </xf>
    <xf numFmtId="0" fontId="15" fillId="0" borderId="6" xfId="0" applyFont="1" applyBorder="1" applyAlignment="1">
      <alignment horizontal="right" readingOrder="2"/>
    </xf>
    <xf numFmtId="167" fontId="1" fillId="0" borderId="0" xfId="6" applyNumberFormat="1" applyFont="1" applyAlignment="1"/>
    <xf numFmtId="167" fontId="2" fillId="0" borderId="0" xfId="0" applyNumberFormat="1" applyFont="1" applyAlignment="1"/>
    <xf numFmtId="0" fontId="10" fillId="0" borderId="3" xfId="0" applyNumberFormat="1" applyFont="1" applyBorder="1" applyAlignment="1">
      <alignment horizontal="left"/>
    </xf>
    <xf numFmtId="167" fontId="2" fillId="0" borderId="3" xfId="0" applyNumberFormat="1" applyFont="1" applyBorder="1"/>
    <xf numFmtId="167" fontId="2" fillId="0" borderId="9" xfId="0" applyNumberFormat="1" applyFont="1" applyBorder="1"/>
    <xf numFmtId="167" fontId="2" fillId="0" borderId="9" xfId="6" applyNumberFormat="1" applyFont="1" applyBorder="1"/>
    <xf numFmtId="167" fontId="2" fillId="0" borderId="5" xfId="6" applyNumberFormat="1" applyFont="1" applyBorder="1"/>
    <xf numFmtId="0" fontId="16" fillId="0" borderId="5" xfId="0" applyFont="1" applyBorder="1" applyAlignment="1">
      <alignment horizontal="right" readingOrder="2"/>
    </xf>
    <xf numFmtId="0" fontId="10" fillId="0" borderId="6" xfId="0" applyNumberFormat="1" applyFont="1" applyBorder="1" applyAlignment="1">
      <alignment horizontal="left"/>
    </xf>
    <xf numFmtId="167" fontId="0" fillId="0" borderId="8" xfId="0" applyNumberFormat="1" applyBorder="1" applyAlignment="1">
      <alignment horizontal="right"/>
    </xf>
    <xf numFmtId="167" fontId="0" fillId="0" borderId="0" xfId="0" applyNumberFormat="1" applyAlignment="1">
      <alignment horizontal="right"/>
    </xf>
    <xf numFmtId="0" fontId="16" fillId="0" borderId="7" xfId="0" applyFont="1" applyBorder="1" applyAlignment="1">
      <alignment horizontal="right" readingOrder="2"/>
    </xf>
    <xf numFmtId="0" fontId="19" fillId="0" borderId="6" xfId="0" applyFont="1" applyBorder="1" applyAlignment="1">
      <alignment horizontal="right" vertical="center" readingOrder="2"/>
    </xf>
    <xf numFmtId="0" fontId="19" fillId="0" borderId="6" xfId="0" applyFont="1" applyBorder="1" applyAlignment="1">
      <alignment horizontal="right" readingOrder="2"/>
    </xf>
    <xf numFmtId="0" fontId="22" fillId="0" borderId="0" xfId="0" applyFont="1"/>
    <xf numFmtId="0" fontId="25" fillId="0" borderId="0" xfId="0" applyFont="1"/>
    <xf numFmtId="166" fontId="23" fillId="7" borderId="2" xfId="1" quotePrefix="1" applyNumberFormat="1" applyFont="1" applyFill="1" applyBorder="1" applyAlignment="1">
      <alignment horizontal="center" vertical="center"/>
    </xf>
    <xf numFmtId="167" fontId="22" fillId="7" borderId="1" xfId="0" quotePrefix="1" applyNumberFormat="1" applyFont="1" applyFill="1" applyBorder="1" applyAlignment="1">
      <alignment horizontal="center" vertical="center"/>
    </xf>
    <xf numFmtId="49" fontId="20" fillId="0" borderId="12" xfId="0" applyNumberFormat="1" applyFont="1" applyBorder="1" applyAlignment="1">
      <alignment horizontal="right" vertical="top" readingOrder="2"/>
    </xf>
    <xf numFmtId="0" fontId="13" fillId="0" borderId="13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49" fontId="9" fillId="0" borderId="15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right" readingOrder="2"/>
    </xf>
    <xf numFmtId="168" fontId="32" fillId="0" borderId="0" xfId="0" applyNumberFormat="1" applyFont="1" applyBorder="1"/>
    <xf numFmtId="168" fontId="33" fillId="0" borderId="0" xfId="0" applyNumberFormat="1" applyFont="1" applyBorder="1"/>
    <xf numFmtId="170" fontId="33" fillId="0" borderId="0" xfId="0" applyNumberFormat="1" applyFont="1" applyBorder="1"/>
    <xf numFmtId="170" fontId="32" fillId="0" borderId="0" xfId="0" applyNumberFormat="1" applyFont="1" applyBorder="1"/>
    <xf numFmtId="0" fontId="10" fillId="0" borderId="0" xfId="0" applyNumberFormat="1" applyFont="1" applyBorder="1" applyAlignment="1">
      <alignment horizontal="left"/>
    </xf>
    <xf numFmtId="167" fontId="0" fillId="0" borderId="0" xfId="0" applyNumberFormat="1" applyProtection="1">
      <protection locked="0"/>
    </xf>
    <xf numFmtId="171" fontId="4" fillId="0" borderId="1" xfId="64" quotePrefix="1" applyNumberFormat="1" applyFont="1" applyFill="1" applyBorder="1" applyAlignment="1">
      <alignment horizontal="center" vertical="center"/>
    </xf>
    <xf numFmtId="171" fontId="34" fillId="0" borderId="0" xfId="64" applyNumberFormat="1" applyFont="1" applyAlignment="1">
      <alignment horizontal="right" vertical="center"/>
    </xf>
    <xf numFmtId="171" fontId="7" fillId="0" borderId="2" xfId="64" quotePrefix="1" applyNumberFormat="1" applyFont="1" applyFill="1" applyBorder="1" applyAlignment="1">
      <alignment horizontal="center" vertical="center"/>
    </xf>
    <xf numFmtId="49" fontId="18" fillId="9" borderId="19" xfId="0" applyNumberFormat="1" applyFont="1" applyFill="1" applyBorder="1" applyAlignment="1" applyProtection="1">
      <alignment horizontal="center" vertical="center" readingOrder="2"/>
    </xf>
    <xf numFmtId="49" fontId="18" fillId="9" borderId="6" xfId="0" applyNumberFormat="1" applyFont="1" applyFill="1" applyBorder="1" applyAlignment="1" applyProtection="1">
      <alignment horizontal="center" vertical="center" readingOrder="2"/>
    </xf>
    <xf numFmtId="49" fontId="18" fillId="9" borderId="2" xfId="0" applyNumberFormat="1" applyFont="1" applyFill="1" applyBorder="1" applyAlignment="1" applyProtection="1">
      <alignment horizontal="center" vertical="center" readingOrder="2"/>
    </xf>
    <xf numFmtId="0" fontId="14" fillId="0" borderId="19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readingOrder="2"/>
    </xf>
    <xf numFmtId="0" fontId="14" fillId="0" borderId="9" xfId="0" applyFont="1" applyBorder="1" applyAlignment="1">
      <alignment horizontal="center" vertical="center" readingOrder="2"/>
    </xf>
    <xf numFmtId="0" fontId="14" fillId="0" borderId="5" xfId="0" applyFont="1" applyBorder="1" applyAlignment="1">
      <alignment horizontal="center" vertical="center" readingOrder="2"/>
    </xf>
    <xf numFmtId="0" fontId="14" fillId="0" borderId="15" xfId="0" applyFont="1" applyBorder="1" applyAlignment="1">
      <alignment horizontal="center" vertical="center" readingOrder="2"/>
    </xf>
    <xf numFmtId="0" fontId="14" fillId="0" borderId="13" xfId="0" applyFont="1" applyBorder="1" applyAlignment="1">
      <alignment horizontal="center" vertical="center" readingOrder="2"/>
    </xf>
    <xf numFmtId="0" fontId="14" fillId="0" borderId="12" xfId="0" applyFont="1" applyBorder="1" applyAlignment="1">
      <alignment horizontal="center" vertical="center" readingOrder="2"/>
    </xf>
    <xf numFmtId="0" fontId="14" fillId="0" borderId="8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11" xfId="0" applyFont="1" applyBorder="1" applyAlignment="1">
      <alignment horizontal="center" vertical="center" readingOrder="2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31" fillId="9" borderId="7" xfId="0" applyNumberFormat="1" applyFont="1" applyFill="1" applyBorder="1" applyAlignment="1" applyProtection="1">
      <alignment horizontal="center" vertical="center" readingOrder="2"/>
    </xf>
    <xf numFmtId="49" fontId="31" fillId="9" borderId="6" xfId="0" applyNumberFormat="1" applyFont="1" applyFill="1" applyBorder="1" applyAlignment="1" applyProtection="1">
      <alignment horizontal="center" vertical="center" readingOrder="2"/>
    </xf>
    <xf numFmtId="49" fontId="31" fillId="9" borderId="2" xfId="0" applyNumberFormat="1" applyFont="1" applyFill="1" applyBorder="1" applyAlignment="1" applyProtection="1">
      <alignment horizontal="center" vertical="center" readingOrder="2"/>
    </xf>
    <xf numFmtId="0" fontId="10" fillId="0" borderId="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167" fontId="8" fillId="8" borderId="1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</cellXfs>
  <cellStyles count="67">
    <cellStyle name="Comma" xfId="64" builtinId="3"/>
    <cellStyle name="Comma 2" xfId="6" xr:uid="{00000000-0005-0000-0000-000001000000}"/>
    <cellStyle name="Comma 2 2" xfId="14" xr:uid="{00000000-0005-0000-0000-000002000000}"/>
    <cellStyle name="Comma 2 2 2" xfId="27" xr:uid="{00000000-0005-0000-0000-000003000000}"/>
    <cellStyle name="Comma 2 3" xfId="26" xr:uid="{00000000-0005-0000-0000-000004000000}"/>
    <cellStyle name="Comma 2 4" xfId="33" xr:uid="{00000000-0005-0000-0000-000005000000}"/>
    <cellStyle name="Comma 2 5" xfId="31" xr:uid="{00000000-0005-0000-0000-000006000000}"/>
    <cellStyle name="Comma 2 5 2" xfId="41" xr:uid="{00000000-0005-0000-0000-000007000000}"/>
    <cellStyle name="Comma 2 6" xfId="37" xr:uid="{00000000-0005-0000-0000-000008000000}"/>
    <cellStyle name="Comma 2 7" xfId="47" xr:uid="{00000000-0005-0000-0000-000009000000}"/>
    <cellStyle name="Comma 2 7 2" xfId="56" xr:uid="{00000000-0005-0000-0000-00000A000000}"/>
    <cellStyle name="Comma 2 8" xfId="49" xr:uid="{00000000-0005-0000-0000-00000B000000}"/>
    <cellStyle name="Comma 2 9" xfId="61" xr:uid="{00000000-0005-0000-0000-00000C000000}"/>
    <cellStyle name="Comma 3" xfId="7" xr:uid="{00000000-0005-0000-0000-00000D000000}"/>
    <cellStyle name="Comma 3 2" xfId="11" xr:uid="{00000000-0005-0000-0000-00000E000000}"/>
    <cellStyle name="Comma 3 2 2" xfId="28" xr:uid="{00000000-0005-0000-0000-00000F000000}"/>
    <cellStyle name="Comma 3 3" xfId="59" xr:uid="{00000000-0005-0000-0000-000010000000}"/>
    <cellStyle name="Comma 4" xfId="15" xr:uid="{00000000-0005-0000-0000-000011000000}"/>
    <cellStyle name="Comma 4 2" xfId="39" xr:uid="{00000000-0005-0000-0000-000012000000}"/>
    <cellStyle name="Comma 5" xfId="44" xr:uid="{00000000-0005-0000-0000-000013000000}"/>
    <cellStyle name="Comma 5 2" xfId="50" xr:uid="{00000000-0005-0000-0000-000014000000}"/>
    <cellStyle name="Comma 6" xfId="53" xr:uid="{00000000-0005-0000-0000-000015000000}"/>
    <cellStyle name="Comma 7" xfId="63" xr:uid="{00000000-0005-0000-0000-000016000000}"/>
    <cellStyle name="Comma 8" xfId="66" xr:uid="{00000000-0005-0000-0000-000017000000}"/>
    <cellStyle name="Normal" xfId="0" builtinId="0"/>
    <cellStyle name="Normal 10" xfId="22" xr:uid="{00000000-0005-0000-0000-000019000000}"/>
    <cellStyle name="Normal 11" xfId="24" xr:uid="{00000000-0005-0000-0000-00001A000000}"/>
    <cellStyle name="Normal 11 2" xfId="34" xr:uid="{00000000-0005-0000-0000-00001B000000}"/>
    <cellStyle name="Normal 12" xfId="45" xr:uid="{00000000-0005-0000-0000-00001C000000}"/>
    <cellStyle name="Normal 12 2" xfId="51" xr:uid="{00000000-0005-0000-0000-00001D000000}"/>
    <cellStyle name="Normal 13" xfId="52" xr:uid="{00000000-0005-0000-0000-00001E000000}"/>
    <cellStyle name="Normal 13 2" xfId="54" xr:uid="{00000000-0005-0000-0000-00001F000000}"/>
    <cellStyle name="Normal 14" xfId="57" xr:uid="{00000000-0005-0000-0000-000020000000}"/>
    <cellStyle name="Normal 15" xfId="58" xr:uid="{00000000-0005-0000-0000-000021000000}"/>
    <cellStyle name="Normal 16" xfId="62" xr:uid="{00000000-0005-0000-0000-000022000000}"/>
    <cellStyle name="Normal 17" xfId="65" xr:uid="{00000000-0005-0000-0000-000023000000}"/>
    <cellStyle name="Normal 2" xfId="3" xr:uid="{00000000-0005-0000-0000-000024000000}"/>
    <cellStyle name="Normal 2 10" xfId="60" xr:uid="{00000000-0005-0000-0000-000025000000}"/>
    <cellStyle name="Normal 2 2" xfId="5" xr:uid="{00000000-0005-0000-0000-000026000000}"/>
    <cellStyle name="Normal 2 2 2" xfId="25" xr:uid="{00000000-0005-0000-0000-000027000000}"/>
    <cellStyle name="Normal 2 2 3" xfId="20" xr:uid="{00000000-0005-0000-0000-000028000000}"/>
    <cellStyle name="Normal 2 3" xfId="8" xr:uid="{00000000-0005-0000-0000-000029000000}"/>
    <cellStyle name="Normal 2 4" xfId="13" xr:uid="{00000000-0005-0000-0000-00002A000000}"/>
    <cellStyle name="Normal 2 5" xfId="32" xr:uid="{00000000-0005-0000-0000-00002B000000}"/>
    <cellStyle name="Normal 2 6" xfId="30" xr:uid="{00000000-0005-0000-0000-00002C000000}"/>
    <cellStyle name="Normal 2 6 2" xfId="40" xr:uid="{00000000-0005-0000-0000-00002D000000}"/>
    <cellStyle name="Normal 2 7" xfId="36" xr:uid="{00000000-0005-0000-0000-00002E000000}"/>
    <cellStyle name="Normal 2 8" xfId="46" xr:uid="{00000000-0005-0000-0000-00002F000000}"/>
    <cellStyle name="Normal 2 8 2" xfId="55" xr:uid="{00000000-0005-0000-0000-000030000000}"/>
    <cellStyle name="Normal 2 9" xfId="48" xr:uid="{00000000-0005-0000-0000-000031000000}"/>
    <cellStyle name="Normal 3" xfId="1" xr:uid="{00000000-0005-0000-0000-000032000000}"/>
    <cellStyle name="Normal 4" xfId="2" xr:uid="{00000000-0005-0000-0000-000033000000}"/>
    <cellStyle name="Normal 5" xfId="4" xr:uid="{00000000-0005-0000-0000-000034000000}"/>
    <cellStyle name="Normal 5 2" xfId="9" xr:uid="{00000000-0005-0000-0000-000035000000}"/>
    <cellStyle name="Normal 5 3" xfId="18" xr:uid="{00000000-0005-0000-0000-000036000000}"/>
    <cellStyle name="Normal 6" xfId="10" xr:uid="{00000000-0005-0000-0000-000037000000}"/>
    <cellStyle name="Normal 6 2" xfId="12" xr:uid="{00000000-0005-0000-0000-000038000000}"/>
    <cellStyle name="Normal 6 2 2" xfId="29" xr:uid="{00000000-0005-0000-0000-000039000000}"/>
    <cellStyle name="Normal 7" xfId="16" xr:uid="{00000000-0005-0000-0000-00003A000000}"/>
    <cellStyle name="Normal 7 2" xfId="19" xr:uid="{00000000-0005-0000-0000-00003B000000}"/>
    <cellStyle name="Normal 7 3" xfId="35" xr:uid="{00000000-0005-0000-0000-00003C000000}"/>
    <cellStyle name="Normal 7 3 2" xfId="42" xr:uid="{00000000-0005-0000-0000-00003D000000}"/>
    <cellStyle name="Normal 7 4" xfId="38" xr:uid="{00000000-0005-0000-0000-00003E000000}"/>
    <cellStyle name="Normal 7 4 2" xfId="43" xr:uid="{00000000-0005-0000-0000-00003F000000}"/>
    <cellStyle name="Normal 8" xfId="21" xr:uid="{00000000-0005-0000-0000-000040000000}"/>
    <cellStyle name="Normal 9" xfId="17" xr:uid="{00000000-0005-0000-0000-000041000000}"/>
    <cellStyle name="Text_e" xfId="23" xr:uid="{00000000-0005-0000-0000-000042000000}"/>
  </cellStyles>
  <dxfs count="6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76200</xdr:rowOff>
    </xdr:from>
    <xdr:to>
      <xdr:col>7</xdr:col>
      <xdr:colOff>590550</xdr:colOff>
      <xdr:row>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76200"/>
          <a:ext cx="85725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1.</a:t>
          </a:r>
          <a:r>
            <a:rPr lang="he-IL" sz="1100" baseline="0"/>
            <a:t> </a:t>
          </a:r>
          <a:r>
            <a:rPr lang="he-IL" sz="1100"/>
            <a:t>יש</a:t>
          </a:r>
          <a:r>
            <a:rPr lang="he-IL" sz="1100" baseline="0"/>
            <a:t> להעתיק לגליון זה החל מתא  15</a:t>
          </a:r>
          <a:r>
            <a:rPr lang="en-US" sz="1100" baseline="0"/>
            <a:t>B</a:t>
          </a:r>
          <a:r>
            <a:rPr lang="he-IL" sz="1100" baseline="0"/>
            <a:t> ועד לתא 99</a:t>
          </a:r>
          <a:r>
            <a:rPr lang="en-US" sz="1100" baseline="0"/>
            <a:t>P</a:t>
          </a:r>
          <a:r>
            <a:rPr lang="he-IL" sz="1100" baseline="0"/>
            <a:t> את קטע הנתונים שהוכן בגליון "להעתיק לכאן את הלמס הגולמי". לאחר שמחקת ממנו כל שורות הרווח   </a:t>
          </a:r>
        </a:p>
        <a:p>
          <a:pPr algn="r" rtl="1"/>
          <a:r>
            <a:rPr lang="he-IL" sz="1100" baseline="0"/>
            <a:t>והכותרות הכפולות</a:t>
          </a:r>
        </a:p>
        <a:p>
          <a:pPr algn="r" rtl="1"/>
          <a:endParaRPr lang="he-IL" sz="1100" baseline="0"/>
        </a:p>
        <a:p>
          <a:pPr algn="r" rtl="1"/>
          <a:r>
            <a:rPr lang="he-IL" sz="1100" baseline="0"/>
            <a:t>2. לאחר מכן יש לוודא שכל שמות המדינות בעמודה </a:t>
          </a:r>
          <a:r>
            <a:rPr lang="en-US" sz="1100" baseline="0"/>
            <a:t>A</a:t>
          </a:r>
          <a:r>
            <a:rPr lang="he-IL" sz="1100" baseline="0"/>
            <a:t> ברקע ירוק כהה נכונים ומתאימים למספר שורות הנתונים שהועתק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להעתיק את עמודה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he-I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(למעט הנוסחאות) החודש הרלבנטי ולבצע "הדבקה מיוחדת" של ערכים בלבד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לשים ערך "1" בתא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he-I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כדי להפעיל את החודש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בעמודה הכי ימנית לוודא שלוקח נתונים מהחודש הקודם ולא מינואר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בשורות של 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Central America - total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South America - total</a:t>
          </a:r>
          <a:r>
            <a:rPr lang="en-US"/>
            <a:t> </a:t>
          </a:r>
          <a:r>
            <a:rPr lang="he-IL"/>
            <a:t> לסכום</a:t>
          </a:r>
          <a:r>
            <a:rPr lang="he-IL" baseline="0"/>
            <a:t> / לקבץ את הנתונים מפה</a:t>
          </a:r>
          <a:r>
            <a:rPr lang="en-US" baseline="0"/>
            <a:t> </a:t>
          </a:r>
          <a:r>
            <a:rPr lang="he-IL" baseline="0"/>
            <a:t> מ</a:t>
          </a:r>
          <a:r>
            <a:rPr lang="en-US" baseline="0"/>
            <a:t>H</a:t>
          </a:r>
          <a:r>
            <a:rPr lang="he-IL" baseline="0"/>
            <a:t> ולטבלה בצד שמאל העמודה הראשונה - מ-</a:t>
          </a:r>
          <a:r>
            <a:rPr lang="en-US" baseline="0"/>
            <a:t>I</a:t>
          </a:r>
          <a:endParaRPr lang="he-IL" baseline="0"/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/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>
            <a:effectLst/>
          </a:endParaRPr>
        </a:p>
        <a:p>
          <a:pPr algn="r" rtl="1"/>
          <a:endParaRPr lang="he-IL" sz="1100" baseline="0"/>
        </a:p>
        <a:p>
          <a:pPr algn="r" rtl="1"/>
          <a:endParaRPr lang="he-I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6</xdr:col>
      <xdr:colOff>95250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09651" y="323850"/>
          <a:ext cx="4638674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5</xdr:col>
      <xdr:colOff>504825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09651" y="323850"/>
          <a:ext cx="4324349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1</xdr:row>
      <xdr:rowOff>142875</xdr:rowOff>
    </xdr:from>
    <xdr:to>
      <xdr:col>12</xdr:col>
      <xdr:colOff>219075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210425" y="371475"/>
          <a:ext cx="3152775" cy="809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3</xdr:col>
      <xdr:colOff>409576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09651" y="323850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3</xdr:col>
      <xdr:colOff>600075</xdr:colOff>
      <xdr:row>1</xdr:row>
      <xdr:rowOff>85725</xdr:rowOff>
    </xdr:from>
    <xdr:to>
      <xdr:col>7</xdr:col>
      <xdr:colOff>561975</xdr:colOff>
      <xdr:row>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5429250" y="31432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3</xdr:col>
      <xdr:colOff>409576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009651" y="323850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3</xdr:col>
      <xdr:colOff>600075</xdr:colOff>
      <xdr:row>1</xdr:row>
      <xdr:rowOff>85725</xdr:rowOff>
    </xdr:from>
    <xdr:to>
      <xdr:col>7</xdr:col>
      <xdr:colOff>561975</xdr:colOff>
      <xdr:row>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429250" y="31432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3</xdr:col>
      <xdr:colOff>409576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009651" y="323850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3</xdr:col>
      <xdr:colOff>600075</xdr:colOff>
      <xdr:row>1</xdr:row>
      <xdr:rowOff>85725</xdr:rowOff>
    </xdr:from>
    <xdr:to>
      <xdr:col>7</xdr:col>
      <xdr:colOff>561975</xdr:colOff>
      <xdr:row>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429250" y="31432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7</xdr:col>
      <xdr:colOff>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flipH="1">
          <a:off x="47625" y="104775"/>
          <a:ext cx="79629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7</xdr:col>
      <xdr:colOff>200025</xdr:colOff>
      <xdr:row>0</xdr:row>
      <xdr:rowOff>28576</xdr:rowOff>
    </xdr:from>
    <xdr:to>
      <xdr:col>11</xdr:col>
      <xdr:colOff>0</xdr:colOff>
      <xdr:row>5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flipH="1">
          <a:off x="8210550" y="28576"/>
          <a:ext cx="2638425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5</xdr:col>
      <xdr:colOff>762000</xdr:colOff>
      <xdr:row>14</xdr:row>
      <xdr:rowOff>114301</xdr:rowOff>
    </xdr:from>
    <xdr:to>
      <xdr:col>11</xdr:col>
      <xdr:colOff>1790700</xdr:colOff>
      <xdr:row>24</xdr:row>
      <xdr:rowOff>9526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29250" y="2409826"/>
          <a:ext cx="541972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en-US" sz="3200" b="1">
              <a:solidFill>
                <a:srgbClr val="C00000"/>
              </a:solidFill>
              <a:cs typeface="+mj-cs"/>
            </a:rPr>
            <a:t>No data was received this month</a:t>
          </a:r>
          <a:endParaRPr lang="he-IL" sz="3200" b="1">
            <a:solidFill>
              <a:srgbClr val="C00000"/>
            </a:solidFill>
            <a:cs typeface="+mj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370404</xdr:colOff>
      <xdr:row>26</xdr:row>
      <xdr:rowOff>1391</xdr:rowOff>
    </xdr:from>
    <xdr:to>
      <xdr:col>11</xdr:col>
      <xdr:colOff>37136</xdr:colOff>
      <xdr:row>33</xdr:row>
      <xdr:rowOff>135705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217362723" y="4753189"/>
          <a:ext cx="3744288" cy="14078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200" b="1"/>
            <a:t>דרוג 39 מדינות המקור העיקריות של תיירים לישראל</a:t>
          </a:r>
        </a:p>
        <a:p>
          <a:pPr algn="ctr" rtl="1"/>
          <a:r>
            <a:rPr lang="he-IL" sz="1200" b="1" baseline="0"/>
            <a:t> מצטבר עד לחודש הנבחר </a:t>
          </a:r>
        </a:p>
        <a:p>
          <a:pPr algn="r" rtl="1"/>
          <a:endParaRPr lang="he-IL" sz="1100"/>
        </a:p>
        <a:p>
          <a:pPr algn="r" rtl="1"/>
          <a:r>
            <a:rPr lang="he-IL" sz="1100"/>
            <a:t>יש</a:t>
          </a:r>
          <a:r>
            <a:rPr lang="he-IL" sz="1100" baseline="0"/>
            <a:t> לבחור בתא ברקע הירוק חודש רלבנטי (כזה שיש לגביו נתונים בשנה הנוכחית). מדינות שיש לגביהן אותו מספר כניסות מופיעות פעמיים בשל מגבלת האקסל</a:t>
          </a:r>
        </a:p>
        <a:p>
          <a:pPr algn="r" rtl="1"/>
          <a:endParaRPr lang="he-IL" sz="1100" baseline="0"/>
        </a:p>
        <a:p>
          <a:pPr algn="r" rtl="1"/>
          <a:r>
            <a:rPr lang="he-IL" sz="1100" baseline="0"/>
            <a:t>לאחר מכן רשימת הדרוג של המדינות תתעדכן בהתאם</a:t>
          </a:r>
          <a:endParaRPr lang="he-I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1</xdr:row>
      <xdr:rowOff>85725</xdr:rowOff>
    </xdr:from>
    <xdr:to>
      <xdr:col>4</xdr:col>
      <xdr:colOff>533401</xdr:colOff>
      <xdr:row>5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00051" y="314325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12</xdr:col>
      <xdr:colOff>247650</xdr:colOff>
      <xdr:row>0</xdr:row>
      <xdr:rowOff>219074</xdr:rowOff>
    </xdr:from>
    <xdr:to>
      <xdr:col>16</xdr:col>
      <xdr:colOff>238125</xdr:colOff>
      <xdr:row>5</xdr:row>
      <xdr:rowOff>38099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125075" y="219074"/>
          <a:ext cx="27241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5</xdr:col>
      <xdr:colOff>219075</xdr:colOff>
      <xdr:row>1</xdr:row>
      <xdr:rowOff>104775</xdr:rowOff>
    </xdr:from>
    <xdr:to>
      <xdr:col>11</xdr:col>
      <xdr:colOff>180975</xdr:colOff>
      <xdr:row>5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048250" y="33337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5</xdr:col>
      <xdr:colOff>409576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009651" y="323850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12</xdr:col>
      <xdr:colOff>247650</xdr:colOff>
      <xdr:row>0</xdr:row>
      <xdr:rowOff>219074</xdr:rowOff>
    </xdr:from>
    <xdr:to>
      <xdr:col>16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125075" y="219074"/>
          <a:ext cx="26479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5</xdr:col>
      <xdr:colOff>600075</xdr:colOff>
      <xdr:row>1</xdr:row>
      <xdr:rowOff>85725</xdr:rowOff>
    </xdr:from>
    <xdr:to>
      <xdr:col>11</xdr:col>
      <xdr:colOff>561975</xdr:colOff>
      <xdr:row>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429250" y="31432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3</xdr:col>
      <xdr:colOff>409576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09651" y="323850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3</xdr:col>
      <xdr:colOff>600075</xdr:colOff>
      <xdr:row>1</xdr:row>
      <xdr:rowOff>85725</xdr:rowOff>
    </xdr:from>
    <xdr:to>
      <xdr:col>7</xdr:col>
      <xdr:colOff>561975</xdr:colOff>
      <xdr:row>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429250" y="31432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3</xdr:col>
      <xdr:colOff>409576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09651" y="323850"/>
          <a:ext cx="422910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  <xdr:twoCellAnchor>
    <xdr:from>
      <xdr:col>3</xdr:col>
      <xdr:colOff>600075</xdr:colOff>
      <xdr:row>1</xdr:row>
      <xdr:rowOff>85725</xdr:rowOff>
    </xdr:from>
    <xdr:to>
      <xdr:col>7</xdr:col>
      <xdr:colOff>561975</xdr:colOff>
      <xdr:row>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429250" y="314325"/>
          <a:ext cx="43338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6</xdr:col>
      <xdr:colOff>428625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09651" y="323850"/>
          <a:ext cx="4972049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247650</xdr:colOff>
      <xdr:row>0</xdr:row>
      <xdr:rowOff>219074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125075" y="219074"/>
          <a:ext cx="29051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1009651</xdr:colOff>
      <xdr:row>1</xdr:row>
      <xdr:rowOff>95250</xdr:rowOff>
    </xdr:from>
    <xdr:to>
      <xdr:col>6</xdr:col>
      <xdr:colOff>219075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009651" y="323850"/>
          <a:ext cx="4762499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600" b="1"/>
            <a:t>Tourists' arrivals to Israel by nationality</a:t>
          </a:r>
          <a:endParaRPr lang="he-IL" sz="1600" b="1"/>
        </a:p>
        <a:p>
          <a:pPr algn="ctr" rt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excluding day visitors &amp;  cruise passengers)</a:t>
          </a:r>
        </a:p>
        <a:p>
          <a:pPr algn="ctr" rt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(figures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thousands)</a:t>
          </a:r>
          <a:endParaRPr lang="he-IL" sz="1200" b="0"/>
        </a:p>
      </xdr:txBody>
    </xdr:sp>
    <xdr:clientData/>
  </xdr:twoCellAnchor>
  <xdr:twoCellAnchor>
    <xdr:from>
      <xdr:col>8</xdr:col>
      <xdr:colOff>38100</xdr:colOff>
      <xdr:row>1</xdr:row>
      <xdr:rowOff>95250</xdr:rowOff>
    </xdr:from>
    <xdr:to>
      <xdr:col>12</xdr:col>
      <xdr:colOff>238125</xdr:colOff>
      <xdr:row>5</xdr:row>
      <xdr:rowOff>38099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00875" y="323850"/>
          <a:ext cx="3114675" cy="857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0"/>
          <a:r>
            <a:rPr lang="en-US" sz="1400" b="1"/>
            <a:t>Visitors' arrivals to Israel by</a:t>
          </a:r>
          <a:r>
            <a:rPr lang="en-US" sz="1400" b="1" baseline="0"/>
            <a:t> nationality </a:t>
          </a:r>
        </a:p>
        <a:p>
          <a:pPr algn="ctr" rtl="0"/>
          <a:r>
            <a:rPr lang="en-US" sz="1100" b="0"/>
            <a:t>(including day visitors &amp; cruise passengers) </a:t>
          </a:r>
          <a:endParaRPr lang="he-IL" sz="1100" b="1"/>
        </a:p>
        <a:p>
          <a:pPr algn="ctr"/>
          <a:r>
            <a:rPr lang="en-US" sz="1100" b="0"/>
            <a:t>(figures</a:t>
          </a:r>
          <a:r>
            <a:rPr lang="en-US" sz="1100" b="0" baseline="0"/>
            <a:t> in thousands)</a:t>
          </a:r>
          <a:endParaRPr lang="he-IL" sz="11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11;&#1489;&#1510;&#1497;&#1501;%20&#1502;&#1513;&#1493;&#1514;&#1508;&#1497;&#1501;\&#1504;&#1514;&#1493;&#1504;&#1497;%20&#1499;&#1504;&#1497;&#1505;&#1493;&#1514;%20&#1514;&#1497;&#1497;&#1512;&#1497;&#1501;%20&#1492;&#1505;&#1496;&#1493;&#1512;&#1497;&#1497;&#1501;\&#1499;&#1504;&#1497;&#1505;&#1493;&#1514;%20&#1514;&#1497;&#1497;&#1512;&#1497;&#1501;%20&#1500;&#1508;&#1497;%20&#1502;&#1491;&#1497;&#1504;&#1493;&#1514;%20%20&#1495;&#1491;&#1513;&#1497;%20&#1493;&#1502;&#1510;&#1496;&#1489;&#151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ודעת למס מעובדת"/>
      <sheetName val="להעתיק לכאן את הלמס הגולמי"/>
      <sheetName val="מדינה לפי חודש"/>
      <sheetName val="posiiton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May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2.2000000000000002</v>
          </cell>
          <cell r="C9">
            <v>439.9</v>
          </cell>
          <cell r="D9">
            <v>395.9</v>
          </cell>
        </row>
        <row r="10">
          <cell r="A10" t="str">
            <v>Asia - total</v>
          </cell>
          <cell r="C10">
            <v>50.6</v>
          </cell>
          <cell r="D10">
            <v>52</v>
          </cell>
        </row>
        <row r="11">
          <cell r="A11"/>
          <cell r="C11" t="str">
            <v/>
          </cell>
          <cell r="D11"/>
        </row>
        <row r="12">
          <cell r="A12" t="str">
            <v>ASIA (FAR EAST)</v>
          </cell>
          <cell r="C12">
            <v>43.899999999999991</v>
          </cell>
          <cell r="D12">
            <v>42.2</v>
          </cell>
        </row>
        <row r="13">
          <cell r="A13" t="str">
            <v>India</v>
          </cell>
          <cell r="C13">
            <v>12.5</v>
          </cell>
          <cell r="D13">
            <v>17.8</v>
          </cell>
        </row>
        <row r="14">
          <cell r="A14" t="str">
            <v>Malaysia</v>
          </cell>
          <cell r="C14">
            <v>1</v>
          </cell>
          <cell r="D14">
            <v>0.7</v>
          </cell>
        </row>
        <row r="15">
          <cell r="A15" t="str">
            <v>Indonesia</v>
          </cell>
          <cell r="C15">
            <v>2.4</v>
          </cell>
          <cell r="D15">
            <v>2.9</v>
          </cell>
        </row>
        <row r="16">
          <cell r="A16" t="str">
            <v>Hong Kong</v>
          </cell>
          <cell r="C16">
            <v>1.1000000000000001</v>
          </cell>
          <cell r="D16">
            <v>0.9</v>
          </cell>
        </row>
        <row r="17">
          <cell r="A17" t="str">
            <v>China</v>
          </cell>
          <cell r="C17">
            <v>15.3</v>
          </cell>
          <cell r="D17">
            <v>10.4</v>
          </cell>
        </row>
        <row r="18">
          <cell r="A18" t="str">
            <v>Japan</v>
          </cell>
          <cell r="C18">
            <v>1.9</v>
          </cell>
          <cell r="D18">
            <v>1.6</v>
          </cell>
        </row>
        <row r="19">
          <cell r="A19" t="str">
            <v>Taiwan</v>
          </cell>
          <cell r="C19">
            <v>1.1000000000000001</v>
          </cell>
          <cell r="D19">
            <v>1.2</v>
          </cell>
        </row>
        <row r="20">
          <cell r="A20" t="str">
            <v>South Korea</v>
          </cell>
          <cell r="C20">
            <v>4.8</v>
          </cell>
          <cell r="D20">
            <v>3.6</v>
          </cell>
        </row>
        <row r="21">
          <cell r="A21" t="str">
            <v>Singapore</v>
          </cell>
          <cell r="C21">
            <v>1</v>
          </cell>
          <cell r="D21">
            <v>0.8</v>
          </cell>
        </row>
        <row r="22">
          <cell r="A22" t="str">
            <v>Thailand</v>
          </cell>
          <cell r="C22">
            <v>0.4</v>
          </cell>
          <cell r="D22">
            <v>0.4</v>
          </cell>
        </row>
        <row r="23">
          <cell r="A23" t="str">
            <v>Philippines</v>
          </cell>
          <cell r="C23">
            <v>2.4</v>
          </cell>
          <cell r="D23">
            <v>1.9</v>
          </cell>
        </row>
        <row r="24">
          <cell r="A24"/>
          <cell r="C24" t="str">
            <v/>
          </cell>
          <cell r="D24"/>
        </row>
        <row r="25">
          <cell r="A25" t="str">
            <v>Cyprus</v>
          </cell>
          <cell r="C25">
            <v>1.1000000000000001</v>
          </cell>
          <cell r="D25">
            <v>0.7</v>
          </cell>
        </row>
        <row r="26">
          <cell r="A26" t="str">
            <v>Turkey</v>
          </cell>
          <cell r="C26">
            <v>2.6</v>
          </cell>
          <cell r="D26">
            <v>4.7</v>
          </cell>
        </row>
        <row r="27">
          <cell r="A27" t="str">
            <v>Jordan</v>
          </cell>
          <cell r="C27">
            <v>1.1000000000000001</v>
          </cell>
          <cell r="D27">
            <v>0.9</v>
          </cell>
        </row>
        <row r="28">
          <cell r="A28"/>
          <cell r="C28" t="str">
            <v/>
          </cell>
          <cell r="D28"/>
        </row>
        <row r="29">
          <cell r="A29" t="str">
            <v>AFRICA - total</v>
          </cell>
          <cell r="C29">
            <v>6.7</v>
          </cell>
          <cell r="D29">
            <v>6.8</v>
          </cell>
        </row>
        <row r="30">
          <cell r="A30" t="str">
            <v>South Africa</v>
          </cell>
          <cell r="C30">
            <v>3.1</v>
          </cell>
          <cell r="D30">
            <v>2.4</v>
          </cell>
        </row>
        <row r="31">
          <cell r="A31" t="str">
            <v>Egypt</v>
          </cell>
          <cell r="C31">
            <v>0.7</v>
          </cell>
          <cell r="D31">
            <v>0.2</v>
          </cell>
        </row>
        <row r="32">
          <cell r="A32" t="str">
            <v>Morocco</v>
          </cell>
          <cell r="C32">
            <v>0.3</v>
          </cell>
          <cell r="D32">
            <v>0.3</v>
          </cell>
        </row>
        <row r="33">
          <cell r="A33" t="str">
            <v>Nigeria</v>
          </cell>
          <cell r="C33">
            <v>0.3</v>
          </cell>
          <cell r="D33">
            <v>0.5</v>
          </cell>
        </row>
        <row r="34">
          <cell r="A34" t="str">
            <v>Kenya</v>
          </cell>
          <cell r="C34">
            <v>0.3</v>
          </cell>
          <cell r="D34">
            <v>0.7</v>
          </cell>
        </row>
        <row r="35">
          <cell r="A35"/>
          <cell r="C35"/>
          <cell r="D35"/>
        </row>
        <row r="36">
          <cell r="A36"/>
          <cell r="C36"/>
          <cell r="D36"/>
        </row>
        <row r="37">
          <cell r="A37" t="str">
            <v>EUROPE - total</v>
          </cell>
          <cell r="C37">
            <v>234.8</v>
          </cell>
          <cell r="D37">
            <v>214.9</v>
          </cell>
        </row>
        <row r="38">
          <cell r="A38" t="str">
            <v>NORDIC COUNTRIES - total</v>
          </cell>
          <cell r="C38">
            <v>7.9</v>
          </cell>
          <cell r="D38">
            <v>7.2</v>
          </cell>
        </row>
        <row r="39">
          <cell r="A39" t="str">
            <v>Finland</v>
          </cell>
          <cell r="C39">
            <v>1.3</v>
          </cell>
          <cell r="D39">
            <v>1.3</v>
          </cell>
        </row>
        <row r="40">
          <cell r="A40" t="str">
            <v>Sweden</v>
          </cell>
          <cell r="C40">
            <v>3.5</v>
          </cell>
          <cell r="D40">
            <v>3</v>
          </cell>
        </row>
        <row r="41">
          <cell r="A41" t="str">
            <v>Norway</v>
          </cell>
          <cell r="C41">
            <v>1.5</v>
          </cell>
          <cell r="D41">
            <v>0.9</v>
          </cell>
        </row>
        <row r="42">
          <cell r="A42" t="str">
            <v>Denmark</v>
          </cell>
          <cell r="C42">
            <v>1.6</v>
          </cell>
          <cell r="D42">
            <v>2</v>
          </cell>
        </row>
        <row r="43">
          <cell r="A43" t="str">
            <v>United Kingdom</v>
          </cell>
          <cell r="C43">
            <v>25.3</v>
          </cell>
          <cell r="D43">
            <v>22.1</v>
          </cell>
        </row>
        <row r="44">
          <cell r="A44" t="str">
            <v>Ireland</v>
          </cell>
          <cell r="C44">
            <v>1.2</v>
          </cell>
          <cell r="D44">
            <v>1.1000000000000001</v>
          </cell>
        </row>
        <row r="45">
          <cell r="A45" t="str">
            <v>Netherlands</v>
          </cell>
          <cell r="C45">
            <v>9.6999999999999993</v>
          </cell>
          <cell r="D45">
            <v>8.9</v>
          </cell>
        </row>
        <row r="46">
          <cell r="A46" t="str">
            <v>Belgium</v>
          </cell>
          <cell r="C46">
            <v>4.5</v>
          </cell>
          <cell r="D46">
            <v>3.7</v>
          </cell>
        </row>
        <row r="47">
          <cell r="A47" t="str">
            <v>France</v>
          </cell>
          <cell r="C47">
            <v>34.5</v>
          </cell>
          <cell r="D47">
            <v>35.6</v>
          </cell>
        </row>
        <row r="48">
          <cell r="A48" t="str">
            <v>Italy</v>
          </cell>
          <cell r="C48">
            <v>14</v>
          </cell>
          <cell r="D48">
            <v>10</v>
          </cell>
        </row>
        <row r="49">
          <cell r="A49" t="str">
            <v>Switzerland</v>
          </cell>
          <cell r="C49">
            <v>6.5</v>
          </cell>
          <cell r="D49">
            <v>5.8</v>
          </cell>
        </row>
        <row r="50">
          <cell r="A50" t="str">
            <v>Germany</v>
          </cell>
          <cell r="C50">
            <v>24.8</v>
          </cell>
          <cell r="D50">
            <v>27.9</v>
          </cell>
        </row>
        <row r="51">
          <cell r="A51" t="str">
            <v>Austria</v>
          </cell>
          <cell r="C51">
            <v>4.5999999999999996</v>
          </cell>
          <cell r="D51">
            <v>3.6</v>
          </cell>
        </row>
        <row r="52">
          <cell r="A52" t="str">
            <v>Spain</v>
          </cell>
          <cell r="C52">
            <v>8.5</v>
          </cell>
          <cell r="D52">
            <v>5.5</v>
          </cell>
        </row>
        <row r="53">
          <cell r="A53" t="str">
            <v>Portugal</v>
          </cell>
          <cell r="C53">
            <v>1.4</v>
          </cell>
          <cell r="D53">
            <v>1.1000000000000001</v>
          </cell>
        </row>
        <row r="54">
          <cell r="A54"/>
          <cell r="C54" t="str">
            <v/>
          </cell>
          <cell r="D54"/>
        </row>
        <row r="55">
          <cell r="A55" t="str">
            <v>TOTAL CIS</v>
          </cell>
          <cell r="C55">
            <v>53.199999999999996</v>
          </cell>
          <cell r="D55">
            <v>45</v>
          </cell>
        </row>
        <row r="56">
          <cell r="A56" t="str">
            <v>Russian Federation</v>
          </cell>
          <cell r="C56">
            <v>32.5</v>
          </cell>
          <cell r="D56">
            <v>28.1</v>
          </cell>
        </row>
        <row r="57">
          <cell r="A57" t="str">
            <v>Ukraine</v>
          </cell>
          <cell r="C57">
            <v>12.7</v>
          </cell>
          <cell r="D57">
            <v>11.9</v>
          </cell>
        </row>
        <row r="58">
          <cell r="A58" t="str">
            <v>Belarus</v>
          </cell>
          <cell r="C58">
            <v>2.6</v>
          </cell>
          <cell r="D58">
            <v>2.6</v>
          </cell>
        </row>
        <row r="59">
          <cell r="A59" t="str">
            <v>Moldova</v>
          </cell>
          <cell r="C59">
            <v>1</v>
          </cell>
          <cell r="D59">
            <v>1</v>
          </cell>
        </row>
        <row r="60">
          <cell r="A60" t="str">
            <v>Uzbekistan</v>
          </cell>
          <cell r="C60">
            <v>0.3</v>
          </cell>
          <cell r="D60">
            <v>0.4</v>
          </cell>
        </row>
        <row r="61">
          <cell r="A61" t="str">
            <v>Kazakhstan</v>
          </cell>
          <cell r="C61">
            <v>0.5</v>
          </cell>
          <cell r="D61">
            <v>0.5</v>
          </cell>
        </row>
        <row r="62">
          <cell r="A62" t="str">
            <v>Georgia</v>
          </cell>
          <cell r="C62">
            <v>0.8</v>
          </cell>
          <cell r="D62">
            <v>0.9</v>
          </cell>
        </row>
        <row r="63">
          <cell r="A63" t="str">
            <v>Estonia</v>
          </cell>
          <cell r="C63">
            <v>0.4</v>
          </cell>
          <cell r="D63">
            <v>0.4</v>
          </cell>
        </row>
        <row r="64">
          <cell r="A64" t="str">
            <v>Lithuania</v>
          </cell>
          <cell r="C64">
            <v>1.4</v>
          </cell>
          <cell r="D64">
            <v>1.3</v>
          </cell>
        </row>
        <row r="65">
          <cell r="A65" t="str">
            <v>Latvia</v>
          </cell>
          <cell r="C65">
            <v>1</v>
          </cell>
          <cell r="D65">
            <v>0.8</v>
          </cell>
        </row>
        <row r="66">
          <cell r="A66"/>
          <cell r="C66" t="str">
            <v/>
          </cell>
          <cell r="D66"/>
        </row>
        <row r="67">
          <cell r="A67" t="str">
            <v>Poland</v>
          </cell>
          <cell r="C67">
            <v>8.8000000000000007</v>
          </cell>
          <cell r="D67">
            <v>11.5</v>
          </cell>
        </row>
        <row r="68">
          <cell r="A68" t="str">
            <v>Hungary</v>
          </cell>
          <cell r="C68">
            <v>2.7</v>
          </cell>
          <cell r="D68">
            <v>2.2999999999999998</v>
          </cell>
        </row>
        <row r="69">
          <cell r="A69" t="str">
            <v>Croatia</v>
          </cell>
          <cell r="C69">
            <v>0.7</v>
          </cell>
          <cell r="D69">
            <v>0.7</v>
          </cell>
        </row>
        <row r="70">
          <cell r="A70" t="str">
            <v>Slovenia</v>
          </cell>
          <cell r="C70">
            <v>0.5</v>
          </cell>
          <cell r="D70">
            <v>0.3</v>
          </cell>
        </row>
        <row r="71">
          <cell r="A71" t="str">
            <v>Serbia</v>
          </cell>
          <cell r="C71">
            <v>1</v>
          </cell>
          <cell r="D71">
            <v>0.7</v>
          </cell>
        </row>
        <row r="72">
          <cell r="A72" t="str">
            <v>Romania</v>
          </cell>
          <cell r="C72">
            <v>13.4</v>
          </cell>
          <cell r="D72">
            <v>10.6</v>
          </cell>
        </row>
        <row r="73">
          <cell r="A73" t="str">
            <v>Bulgaria</v>
          </cell>
          <cell r="C73">
            <v>2.6</v>
          </cell>
          <cell r="D73">
            <v>1.8</v>
          </cell>
        </row>
        <row r="74">
          <cell r="A74" t="str">
            <v>Czech Republic</v>
          </cell>
          <cell r="C74">
            <v>2.8</v>
          </cell>
          <cell r="D74">
            <v>2.9</v>
          </cell>
        </row>
        <row r="75">
          <cell r="A75" t="str">
            <v>Slovakia</v>
          </cell>
          <cell r="C75">
            <v>3.1</v>
          </cell>
          <cell r="D75">
            <v>2.1</v>
          </cell>
        </row>
        <row r="76">
          <cell r="A76" t="str">
            <v>Greece</v>
          </cell>
          <cell r="C76">
            <v>3.6</v>
          </cell>
          <cell r="D76">
            <v>2.8</v>
          </cell>
        </row>
        <row r="77">
          <cell r="A77"/>
          <cell r="C77" t="str">
            <v/>
          </cell>
          <cell r="D77"/>
        </row>
        <row r="78">
          <cell r="A78" t="str">
            <v>AMERICA - total</v>
          </cell>
          <cell r="C78">
            <v>141</v>
          </cell>
          <cell r="D78">
            <v>116.9</v>
          </cell>
        </row>
        <row r="79">
          <cell r="A79" t="str">
            <v>United States</v>
          </cell>
          <cell r="C79">
            <v>105.7</v>
          </cell>
          <cell r="D79">
            <v>86.8</v>
          </cell>
        </row>
        <row r="80">
          <cell r="A80" t="str">
            <v>Canada</v>
          </cell>
          <cell r="C80">
            <v>11.6</v>
          </cell>
          <cell r="D80">
            <v>10</v>
          </cell>
        </row>
        <row r="81">
          <cell r="A81" t="str">
            <v>Mexico</v>
          </cell>
          <cell r="C81">
            <v>4.3</v>
          </cell>
          <cell r="D81">
            <v>2.8</v>
          </cell>
        </row>
        <row r="82">
          <cell r="A82"/>
          <cell r="C82" t="str">
            <v/>
          </cell>
          <cell r="D82"/>
        </row>
        <row r="83">
          <cell r="A83" t="str">
            <v>CENTRAL &amp; SOUTH  AMERICA</v>
          </cell>
          <cell r="C83">
            <v>17.899999999999999</v>
          </cell>
          <cell r="D83">
            <v>17.3</v>
          </cell>
        </row>
        <row r="84">
          <cell r="A84" t="str">
            <v>Uruguay</v>
          </cell>
          <cell r="C84">
            <v>0.5</v>
          </cell>
          <cell r="D84">
            <v>0.4</v>
          </cell>
        </row>
        <row r="85">
          <cell r="A85" t="str">
            <v>Argentina</v>
          </cell>
          <cell r="C85">
            <v>4</v>
          </cell>
          <cell r="D85">
            <v>3.2</v>
          </cell>
        </row>
        <row r="86">
          <cell r="A86" t="str">
            <v>Brazil</v>
          </cell>
          <cell r="C86">
            <v>8.1999999999999993</v>
          </cell>
          <cell r="D86">
            <v>7.5</v>
          </cell>
        </row>
        <row r="87">
          <cell r="A87" t="str">
            <v>Chile</v>
          </cell>
          <cell r="C87">
            <v>1.3</v>
          </cell>
          <cell r="D87">
            <v>1</v>
          </cell>
        </row>
        <row r="88">
          <cell r="A88" t="str">
            <v>Colombia</v>
          </cell>
          <cell r="C88">
            <v>1.9</v>
          </cell>
          <cell r="D88">
            <v>1.7</v>
          </cell>
        </row>
        <row r="89">
          <cell r="A89" t="str">
            <v>Venezuela</v>
          </cell>
          <cell r="C89">
            <v>0.1</v>
          </cell>
          <cell r="D89">
            <v>0.1</v>
          </cell>
        </row>
        <row r="90">
          <cell r="A90"/>
          <cell r="C90" t="str">
            <v/>
          </cell>
          <cell r="D90"/>
        </row>
        <row r="91">
          <cell r="A91" t="str">
            <v>OCEANIA - total</v>
          </cell>
          <cell r="C91">
            <v>6</v>
          </cell>
          <cell r="D91">
            <v>4.7</v>
          </cell>
        </row>
        <row r="92">
          <cell r="A92" t="str">
            <v>Australia</v>
          </cell>
          <cell r="C92">
            <v>5.3</v>
          </cell>
          <cell r="D92">
            <v>3.9</v>
          </cell>
        </row>
        <row r="93">
          <cell r="A93" t="str">
            <v>New Zealand</v>
          </cell>
          <cell r="C93">
            <v>0.7</v>
          </cell>
          <cell r="D93">
            <v>0.7</v>
          </cell>
        </row>
      </sheetData>
      <sheetData sheetId="9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June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5.8</v>
          </cell>
          <cell r="C9">
            <v>365.1</v>
          </cell>
          <cell r="D9">
            <v>310.2</v>
          </cell>
        </row>
        <row r="10">
          <cell r="A10" t="str">
            <v>Asia - total</v>
          </cell>
          <cell r="C10">
            <v>39.700000000000003</v>
          </cell>
          <cell r="D10">
            <v>29.6</v>
          </cell>
        </row>
        <row r="11">
          <cell r="A11"/>
          <cell r="C11" t="str">
            <v/>
          </cell>
          <cell r="D11"/>
        </row>
        <row r="12">
          <cell r="A12" t="str">
            <v>ASIA (FAR EAST)</v>
          </cell>
          <cell r="C12">
            <v>31.500000000000007</v>
          </cell>
          <cell r="D12">
            <v>21.3</v>
          </cell>
        </row>
        <row r="13">
          <cell r="A13" t="str">
            <v>India</v>
          </cell>
          <cell r="C13">
            <v>4.2</v>
          </cell>
          <cell r="D13">
            <v>3.4</v>
          </cell>
        </row>
        <row r="14">
          <cell r="A14" t="str">
            <v>Malaysia</v>
          </cell>
          <cell r="C14">
            <v>0.4</v>
          </cell>
          <cell r="D14">
            <v>0.4</v>
          </cell>
        </row>
        <row r="15">
          <cell r="A15" t="str">
            <v>Indonesia</v>
          </cell>
          <cell r="C15">
            <v>2.4</v>
          </cell>
          <cell r="D15">
            <v>2.4</v>
          </cell>
        </row>
        <row r="16">
          <cell r="A16" t="str">
            <v>Hong Kong</v>
          </cell>
          <cell r="C16">
            <v>1.3</v>
          </cell>
          <cell r="D16">
            <v>0.7</v>
          </cell>
        </row>
        <row r="17">
          <cell r="A17" t="str">
            <v>China</v>
          </cell>
          <cell r="C17">
            <v>13.9</v>
          </cell>
          <cell r="D17">
            <v>7</v>
          </cell>
        </row>
        <row r="18">
          <cell r="A18" t="str">
            <v>Japan</v>
          </cell>
          <cell r="C18">
            <v>1.8</v>
          </cell>
          <cell r="D18">
            <v>1.3</v>
          </cell>
        </row>
        <row r="19">
          <cell r="A19" t="str">
            <v>Taiwan</v>
          </cell>
          <cell r="C19">
            <v>1.1000000000000001</v>
          </cell>
          <cell r="D19">
            <v>0.8</v>
          </cell>
        </row>
        <row r="20">
          <cell r="A20" t="str">
            <v>South Korea</v>
          </cell>
          <cell r="C20">
            <v>4</v>
          </cell>
          <cell r="D20">
            <v>2.8</v>
          </cell>
        </row>
        <row r="21">
          <cell r="A21" t="str">
            <v>Singapore</v>
          </cell>
          <cell r="C21">
            <v>0.8</v>
          </cell>
          <cell r="D21">
            <v>1</v>
          </cell>
        </row>
        <row r="22">
          <cell r="A22" t="str">
            <v>Thailand</v>
          </cell>
          <cell r="C22">
            <v>0.3</v>
          </cell>
          <cell r="D22">
            <v>0.2</v>
          </cell>
        </row>
        <row r="23">
          <cell r="A23" t="str">
            <v>Philippines</v>
          </cell>
          <cell r="C23">
            <v>1.3</v>
          </cell>
          <cell r="D23">
            <v>1.3</v>
          </cell>
        </row>
        <row r="24">
          <cell r="A24"/>
          <cell r="C24" t="str">
            <v/>
          </cell>
          <cell r="D24"/>
        </row>
        <row r="25">
          <cell r="A25" t="str">
            <v>Cyprus</v>
          </cell>
          <cell r="C25">
            <v>0.8</v>
          </cell>
          <cell r="D25">
            <v>0.5</v>
          </cell>
        </row>
        <row r="26">
          <cell r="A26" t="str">
            <v>Turkey</v>
          </cell>
          <cell r="C26">
            <v>3.4</v>
          </cell>
          <cell r="D26">
            <v>2.7</v>
          </cell>
        </row>
        <row r="27">
          <cell r="A27" t="str">
            <v>Jordan</v>
          </cell>
          <cell r="C27">
            <v>2.7</v>
          </cell>
          <cell r="D27">
            <v>2.2999999999999998</v>
          </cell>
        </row>
        <row r="28">
          <cell r="A28"/>
          <cell r="C28" t="str">
            <v/>
          </cell>
          <cell r="D28"/>
        </row>
        <row r="29">
          <cell r="A29" t="str">
            <v>AFRICA - total</v>
          </cell>
          <cell r="C29">
            <v>9.1999999999999993</v>
          </cell>
          <cell r="D29">
            <v>6.6</v>
          </cell>
        </row>
        <row r="30">
          <cell r="A30" t="str">
            <v>South Africa</v>
          </cell>
          <cell r="C30">
            <v>3.6</v>
          </cell>
          <cell r="D30">
            <v>3.2</v>
          </cell>
        </row>
        <row r="31">
          <cell r="A31" t="str">
            <v>Egypt</v>
          </cell>
          <cell r="C31">
            <v>0.2</v>
          </cell>
          <cell r="D31">
            <v>0.2</v>
          </cell>
        </row>
        <row r="32">
          <cell r="A32" t="str">
            <v>Morocco</v>
          </cell>
          <cell r="C32">
            <v>0.2</v>
          </cell>
          <cell r="D32">
            <v>0.2</v>
          </cell>
        </row>
        <row r="33">
          <cell r="A33" t="str">
            <v>Nigeria</v>
          </cell>
          <cell r="C33">
            <v>1.8</v>
          </cell>
          <cell r="D33">
            <v>1.1000000000000001</v>
          </cell>
        </row>
        <row r="34">
          <cell r="A34" t="str">
            <v>Kenya</v>
          </cell>
          <cell r="C34">
            <v>0.4</v>
          </cell>
          <cell r="D34">
            <v>0.4</v>
          </cell>
        </row>
        <row r="35">
          <cell r="A35"/>
          <cell r="C35"/>
          <cell r="D35"/>
        </row>
        <row r="36">
          <cell r="A36"/>
          <cell r="C36"/>
          <cell r="D36"/>
        </row>
        <row r="37">
          <cell r="A37" t="str">
            <v>EUROPE - total</v>
          </cell>
          <cell r="C37">
            <v>177.5</v>
          </cell>
          <cell r="D37">
            <v>149</v>
          </cell>
        </row>
        <row r="38">
          <cell r="A38" t="str">
            <v>NORDIC COUNTRIES - total</v>
          </cell>
          <cell r="C38">
            <v>6.9</v>
          </cell>
          <cell r="D38">
            <v>6.2</v>
          </cell>
        </row>
        <row r="39">
          <cell r="A39" t="str">
            <v>Finland</v>
          </cell>
          <cell r="C39">
            <v>1.3</v>
          </cell>
          <cell r="D39">
            <v>1.1000000000000001</v>
          </cell>
        </row>
        <row r="40">
          <cell r="A40" t="str">
            <v>Sweden</v>
          </cell>
          <cell r="C40">
            <v>2.8</v>
          </cell>
          <cell r="D40">
            <v>2.7</v>
          </cell>
        </row>
        <row r="41">
          <cell r="A41" t="str">
            <v>Norway</v>
          </cell>
          <cell r="C41">
            <v>1.4</v>
          </cell>
          <cell r="D41">
            <v>1.2</v>
          </cell>
        </row>
        <row r="42">
          <cell r="A42" t="str">
            <v>Denmark</v>
          </cell>
          <cell r="C42">
            <v>1.4</v>
          </cell>
          <cell r="D42">
            <v>1.2</v>
          </cell>
        </row>
        <row r="43">
          <cell r="A43" t="str">
            <v>United Kingdom</v>
          </cell>
          <cell r="C43">
            <v>19.2</v>
          </cell>
          <cell r="D43">
            <v>17.899999999999999</v>
          </cell>
        </row>
        <row r="44">
          <cell r="A44" t="str">
            <v>Ireland</v>
          </cell>
          <cell r="C44">
            <v>1</v>
          </cell>
          <cell r="D44">
            <v>1</v>
          </cell>
        </row>
        <row r="45">
          <cell r="A45" t="str">
            <v>Netherlands</v>
          </cell>
          <cell r="C45">
            <v>5.8</v>
          </cell>
          <cell r="D45">
            <v>5</v>
          </cell>
        </row>
        <row r="46">
          <cell r="A46" t="str">
            <v>Belgium</v>
          </cell>
          <cell r="C46">
            <v>3.2</v>
          </cell>
          <cell r="D46">
            <v>2.6</v>
          </cell>
        </row>
        <row r="47">
          <cell r="A47" t="str">
            <v>France</v>
          </cell>
          <cell r="C47">
            <v>27.3</v>
          </cell>
          <cell r="D47">
            <v>22.1</v>
          </cell>
        </row>
        <row r="48">
          <cell r="A48" t="str">
            <v>Italy</v>
          </cell>
          <cell r="C48">
            <v>12.1</v>
          </cell>
          <cell r="D48">
            <v>10</v>
          </cell>
        </row>
        <row r="49">
          <cell r="A49" t="str">
            <v>Switzerland</v>
          </cell>
          <cell r="C49">
            <v>4.9000000000000004</v>
          </cell>
          <cell r="D49">
            <v>3.9</v>
          </cell>
        </row>
        <row r="50">
          <cell r="A50" t="str">
            <v>Germany</v>
          </cell>
          <cell r="C50">
            <v>21.2</v>
          </cell>
          <cell r="D50">
            <v>14.4</v>
          </cell>
        </row>
        <row r="51">
          <cell r="A51" t="str">
            <v>Austria</v>
          </cell>
          <cell r="C51">
            <v>3.3</v>
          </cell>
          <cell r="D51">
            <v>2.2000000000000002</v>
          </cell>
        </row>
        <row r="52">
          <cell r="A52" t="str">
            <v>Spain</v>
          </cell>
          <cell r="C52">
            <v>8.1999999999999993</v>
          </cell>
          <cell r="D52">
            <v>6.1</v>
          </cell>
        </row>
        <row r="53">
          <cell r="A53" t="str">
            <v>Portugal</v>
          </cell>
          <cell r="C53">
            <v>1.9</v>
          </cell>
          <cell r="D53">
            <v>1</v>
          </cell>
        </row>
        <row r="54">
          <cell r="A54"/>
          <cell r="C54" t="str">
            <v/>
          </cell>
          <cell r="D54"/>
        </row>
        <row r="55">
          <cell r="A55" t="str">
            <v>TOTAL CIS</v>
          </cell>
          <cell r="C55">
            <v>38.299999999999997</v>
          </cell>
          <cell r="D55">
            <v>35.200000000000003</v>
          </cell>
        </row>
        <row r="56">
          <cell r="A56" t="str">
            <v>Russian Federation</v>
          </cell>
          <cell r="C56">
            <v>22.2</v>
          </cell>
          <cell r="D56">
            <v>20.3</v>
          </cell>
        </row>
        <row r="57">
          <cell r="A57" t="str">
            <v>Ukraine</v>
          </cell>
          <cell r="C57">
            <v>10.5</v>
          </cell>
          <cell r="D57">
            <v>10.6</v>
          </cell>
        </row>
        <row r="58">
          <cell r="A58" t="str">
            <v>Belarus</v>
          </cell>
          <cell r="C58">
            <v>2</v>
          </cell>
          <cell r="D58">
            <v>2</v>
          </cell>
        </row>
        <row r="59">
          <cell r="A59" t="str">
            <v>Moldova</v>
          </cell>
          <cell r="C59">
            <v>0.9</v>
          </cell>
          <cell r="D59">
            <v>1</v>
          </cell>
        </row>
        <row r="60">
          <cell r="A60" t="str">
            <v>Uzbekistan</v>
          </cell>
          <cell r="C60">
            <v>0.3</v>
          </cell>
          <cell r="D60">
            <v>0.3</v>
          </cell>
        </row>
        <row r="61">
          <cell r="A61" t="str">
            <v>Kazakhstan</v>
          </cell>
          <cell r="C61">
            <v>0.4</v>
          </cell>
          <cell r="D61">
            <v>0.5</v>
          </cell>
        </row>
        <row r="62">
          <cell r="A62" t="str">
            <v>Georgia</v>
          </cell>
          <cell r="C62">
            <v>0.5</v>
          </cell>
          <cell r="D62">
            <v>0.7</v>
          </cell>
        </row>
        <row r="63">
          <cell r="A63" t="str">
            <v>Estonia</v>
          </cell>
          <cell r="C63">
            <v>0.3</v>
          </cell>
          <cell r="D63">
            <v>0.2</v>
          </cell>
        </row>
        <row r="64">
          <cell r="A64" t="str">
            <v>Lithuania</v>
          </cell>
          <cell r="C64">
            <v>0.7</v>
          </cell>
          <cell r="D64">
            <v>0.8</v>
          </cell>
        </row>
        <row r="65">
          <cell r="A65" t="str">
            <v>Latvia</v>
          </cell>
          <cell r="C65">
            <v>0.5</v>
          </cell>
          <cell r="D65">
            <v>0.6</v>
          </cell>
        </row>
        <row r="66">
          <cell r="A66"/>
          <cell r="C66" t="str">
            <v/>
          </cell>
          <cell r="D66"/>
        </row>
        <row r="67">
          <cell r="A67" t="str">
            <v>Poland</v>
          </cell>
          <cell r="C67">
            <v>7.6</v>
          </cell>
          <cell r="D67">
            <v>7.7</v>
          </cell>
        </row>
        <row r="68">
          <cell r="A68" t="str">
            <v>Hungary</v>
          </cell>
          <cell r="C68">
            <v>2.2999999999999998</v>
          </cell>
          <cell r="D68">
            <v>1.6</v>
          </cell>
        </row>
        <row r="69">
          <cell r="A69" t="str">
            <v>Croatia</v>
          </cell>
          <cell r="C69">
            <v>0.7</v>
          </cell>
          <cell r="D69">
            <v>0.5</v>
          </cell>
        </row>
        <row r="70">
          <cell r="A70" t="str">
            <v>Slovenia</v>
          </cell>
          <cell r="C70">
            <v>0.2</v>
          </cell>
          <cell r="D70">
            <v>0.2</v>
          </cell>
        </row>
        <row r="71">
          <cell r="A71" t="str">
            <v>Serbia</v>
          </cell>
          <cell r="C71">
            <v>0.8</v>
          </cell>
          <cell r="D71">
            <v>0.5</v>
          </cell>
        </row>
        <row r="72">
          <cell r="A72" t="str">
            <v>Romania</v>
          </cell>
          <cell r="C72">
            <v>6</v>
          </cell>
          <cell r="D72">
            <v>4.5</v>
          </cell>
        </row>
        <row r="73">
          <cell r="A73" t="str">
            <v>Bulgaria</v>
          </cell>
          <cell r="C73">
            <v>1.2</v>
          </cell>
          <cell r="D73">
            <v>1</v>
          </cell>
        </row>
        <row r="74">
          <cell r="A74" t="str">
            <v>Czech Republic</v>
          </cell>
          <cell r="C74">
            <v>1.1000000000000001</v>
          </cell>
          <cell r="D74">
            <v>1.5</v>
          </cell>
        </row>
        <row r="75">
          <cell r="A75" t="str">
            <v>Slovakia</v>
          </cell>
          <cell r="C75">
            <v>1</v>
          </cell>
          <cell r="D75">
            <v>1</v>
          </cell>
        </row>
        <row r="76">
          <cell r="A76" t="str">
            <v>Greece</v>
          </cell>
          <cell r="C76">
            <v>3.9</v>
          </cell>
          <cell r="D76">
            <v>2</v>
          </cell>
        </row>
        <row r="77">
          <cell r="A77"/>
          <cell r="C77" t="str">
            <v/>
          </cell>
          <cell r="D77"/>
        </row>
        <row r="78">
          <cell r="A78" t="str">
            <v>AMERICA - total</v>
          </cell>
          <cell r="C78">
            <v>131.80000000000001</v>
          </cell>
          <cell r="D78">
            <v>118.6</v>
          </cell>
        </row>
        <row r="79">
          <cell r="A79" t="str">
            <v>United States</v>
          </cell>
          <cell r="C79">
            <v>103.2</v>
          </cell>
          <cell r="D79">
            <v>96.2</v>
          </cell>
        </row>
        <row r="80">
          <cell r="A80" t="str">
            <v>Canada</v>
          </cell>
          <cell r="C80">
            <v>7.9</v>
          </cell>
          <cell r="D80">
            <v>7.6</v>
          </cell>
        </row>
        <row r="81">
          <cell r="A81" t="str">
            <v>Mexico</v>
          </cell>
          <cell r="C81">
            <v>3.8</v>
          </cell>
          <cell r="D81">
            <v>2.9</v>
          </cell>
        </row>
        <row r="82">
          <cell r="A82"/>
          <cell r="C82" t="str">
            <v/>
          </cell>
          <cell r="D82"/>
        </row>
        <row r="83">
          <cell r="A83" t="str">
            <v>CENTRAL &amp; SOUTH  AMERICA</v>
          </cell>
          <cell r="C83">
            <v>9.1999999999999993</v>
          </cell>
          <cell r="D83">
            <v>11.9</v>
          </cell>
        </row>
        <row r="84">
          <cell r="A84" t="str">
            <v>Uruguay</v>
          </cell>
          <cell r="C84">
            <v>0.5</v>
          </cell>
          <cell r="D84">
            <v>0.7</v>
          </cell>
        </row>
        <row r="85">
          <cell r="A85" t="str">
            <v>Argentina</v>
          </cell>
          <cell r="C85">
            <v>2.6</v>
          </cell>
          <cell r="D85">
            <v>1.9</v>
          </cell>
        </row>
        <row r="86">
          <cell r="A86" t="str">
            <v>Brazil</v>
          </cell>
          <cell r="C86">
            <v>7.4</v>
          </cell>
          <cell r="D86">
            <v>4.4000000000000004</v>
          </cell>
        </row>
        <row r="87">
          <cell r="A87" t="str">
            <v>Chile</v>
          </cell>
          <cell r="C87">
            <v>1</v>
          </cell>
          <cell r="D87">
            <v>0.6</v>
          </cell>
        </row>
        <row r="88">
          <cell r="A88" t="str">
            <v>Colombia</v>
          </cell>
          <cell r="C88">
            <v>2</v>
          </cell>
          <cell r="D88">
            <v>1.6</v>
          </cell>
        </row>
        <row r="89">
          <cell r="A89" t="str">
            <v>Venezuela</v>
          </cell>
          <cell r="C89">
            <v>0.1</v>
          </cell>
          <cell r="D89">
            <v>0.1</v>
          </cell>
        </row>
        <row r="90">
          <cell r="A90"/>
          <cell r="C90" t="str">
            <v/>
          </cell>
          <cell r="D90"/>
        </row>
        <row r="91">
          <cell r="A91" t="str">
            <v>OCEANIA - total</v>
          </cell>
          <cell r="C91">
            <v>5.6</v>
          </cell>
          <cell r="D91">
            <v>5.2</v>
          </cell>
        </row>
        <row r="92">
          <cell r="A92" t="str">
            <v>Australia</v>
          </cell>
          <cell r="C92">
            <v>4.9000000000000004</v>
          </cell>
          <cell r="D92">
            <v>4.5</v>
          </cell>
        </row>
        <row r="93">
          <cell r="A93" t="str">
            <v>New Zealand</v>
          </cell>
          <cell r="C93">
            <v>0.6</v>
          </cell>
          <cell r="D93">
            <v>0.5</v>
          </cell>
        </row>
      </sheetData>
      <sheetData sheetId="10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July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6</v>
          </cell>
          <cell r="C9">
            <v>365.1</v>
          </cell>
          <cell r="D9">
            <v>293.39999999999998</v>
          </cell>
        </row>
        <row r="10">
          <cell r="A10" t="str">
            <v>Asia - total</v>
          </cell>
          <cell r="B10">
            <v>0.4</v>
          </cell>
          <cell r="C10">
            <v>30.5</v>
          </cell>
          <cell r="D10">
            <v>26.6</v>
          </cell>
        </row>
        <row r="11">
          <cell r="A11"/>
          <cell r="B11" t="str">
            <v/>
          </cell>
          <cell r="C11" t="str">
            <v/>
          </cell>
          <cell r="D11"/>
        </row>
        <row r="12">
          <cell r="A12" t="str">
            <v>ASIA (FAR EAST)</v>
          </cell>
          <cell r="B12">
            <v>0.2</v>
          </cell>
          <cell r="C12">
            <v>22.799999999999997</v>
          </cell>
          <cell r="D12">
            <v>17.2</v>
          </cell>
        </row>
        <row r="13">
          <cell r="A13" t="str">
            <v>India</v>
          </cell>
          <cell r="B13">
            <v>0.1</v>
          </cell>
          <cell r="C13">
            <v>2.2000000000000002</v>
          </cell>
          <cell r="D13">
            <v>3</v>
          </cell>
        </row>
        <row r="14">
          <cell r="A14" t="str">
            <v>Malaysia</v>
          </cell>
          <cell r="B14">
            <v>0</v>
          </cell>
          <cell r="C14">
            <v>0.1</v>
          </cell>
          <cell r="D14">
            <v>0.1</v>
          </cell>
        </row>
        <row r="15">
          <cell r="A15" t="str">
            <v>Indonesia</v>
          </cell>
          <cell r="B15">
            <v>0</v>
          </cell>
          <cell r="C15">
            <v>0.7</v>
          </cell>
          <cell r="D15">
            <v>0.3</v>
          </cell>
        </row>
        <row r="16">
          <cell r="A16" t="str">
            <v>Hong Kong</v>
          </cell>
          <cell r="B16">
            <v>0</v>
          </cell>
          <cell r="C16">
            <v>1.1000000000000001</v>
          </cell>
          <cell r="D16">
            <v>0.9</v>
          </cell>
        </row>
        <row r="17">
          <cell r="A17" t="str">
            <v>China</v>
          </cell>
          <cell r="B17">
            <v>0.1</v>
          </cell>
          <cell r="C17">
            <v>11.2</v>
          </cell>
          <cell r="D17">
            <v>6.3</v>
          </cell>
        </row>
        <row r="18">
          <cell r="A18" t="str">
            <v>Japan</v>
          </cell>
          <cell r="B18">
            <v>0</v>
          </cell>
          <cell r="C18">
            <v>1.6</v>
          </cell>
          <cell r="D18">
            <v>1.4</v>
          </cell>
        </row>
        <row r="19">
          <cell r="A19" t="str">
            <v>Taiwan</v>
          </cell>
          <cell r="B19">
            <v>0</v>
          </cell>
          <cell r="C19">
            <v>0.9</v>
          </cell>
          <cell r="D19">
            <v>0.7</v>
          </cell>
        </row>
        <row r="20">
          <cell r="A20" t="str">
            <v>South Korea</v>
          </cell>
          <cell r="B20">
            <v>0</v>
          </cell>
          <cell r="C20">
            <v>3.1</v>
          </cell>
          <cell r="D20">
            <v>2.6</v>
          </cell>
        </row>
        <row r="21">
          <cell r="A21" t="str">
            <v>Singapore</v>
          </cell>
          <cell r="B21">
            <v>0</v>
          </cell>
          <cell r="C21">
            <v>0.5</v>
          </cell>
          <cell r="D21">
            <v>0.5</v>
          </cell>
        </row>
        <row r="22">
          <cell r="A22" t="str">
            <v>Thailand</v>
          </cell>
          <cell r="B22">
            <v>0</v>
          </cell>
          <cell r="C22">
            <v>0.2</v>
          </cell>
          <cell r="D22">
            <v>0.3</v>
          </cell>
        </row>
        <row r="23">
          <cell r="A23" t="str">
            <v>Philippines</v>
          </cell>
          <cell r="B23">
            <v>0</v>
          </cell>
          <cell r="C23">
            <v>1.2</v>
          </cell>
          <cell r="D23">
            <v>1.1000000000000001</v>
          </cell>
        </row>
        <row r="24">
          <cell r="A24"/>
          <cell r="B24" t="str">
            <v/>
          </cell>
          <cell r="C24" t="str">
            <v/>
          </cell>
          <cell r="D24"/>
        </row>
        <row r="25">
          <cell r="A25" t="str">
            <v>Cyprus</v>
          </cell>
          <cell r="B25">
            <v>0</v>
          </cell>
          <cell r="C25">
            <v>0.6</v>
          </cell>
          <cell r="D25">
            <v>0.7</v>
          </cell>
        </row>
        <row r="26">
          <cell r="A26" t="str">
            <v>Turkey</v>
          </cell>
          <cell r="B26">
            <v>0</v>
          </cell>
          <cell r="C26">
            <v>2.2000000000000002</v>
          </cell>
          <cell r="D26">
            <v>2.4</v>
          </cell>
        </row>
        <row r="27">
          <cell r="A27" t="str">
            <v>Jordan</v>
          </cell>
          <cell r="B27">
            <v>0</v>
          </cell>
          <cell r="C27">
            <v>3.1</v>
          </cell>
          <cell r="D27">
            <v>3.1</v>
          </cell>
        </row>
        <row r="28">
          <cell r="A28"/>
          <cell r="B28" t="str">
            <v/>
          </cell>
          <cell r="C28" t="str">
            <v/>
          </cell>
          <cell r="D28"/>
        </row>
        <row r="29">
          <cell r="A29" t="str">
            <v>AFRICA - total</v>
          </cell>
          <cell r="B29">
            <v>0.1</v>
          </cell>
          <cell r="C29">
            <v>6</v>
          </cell>
          <cell r="D29">
            <v>6.8</v>
          </cell>
        </row>
        <row r="30">
          <cell r="A30" t="str">
            <v>South Africa</v>
          </cell>
          <cell r="B30">
            <v>0</v>
          </cell>
          <cell r="C30">
            <v>2.6</v>
          </cell>
          <cell r="D30">
            <v>2.5</v>
          </cell>
        </row>
        <row r="31">
          <cell r="A31" t="str">
            <v>Egypt</v>
          </cell>
          <cell r="B31">
            <v>0</v>
          </cell>
          <cell r="C31">
            <v>0.2</v>
          </cell>
          <cell r="D31">
            <v>0.2</v>
          </cell>
        </row>
        <row r="32">
          <cell r="A32" t="str">
            <v>Morocco</v>
          </cell>
          <cell r="B32">
            <v>0</v>
          </cell>
          <cell r="C32">
            <v>0.2</v>
          </cell>
          <cell r="D32">
            <v>0.3</v>
          </cell>
        </row>
        <row r="33">
          <cell r="A33" t="str">
            <v>Nigeria</v>
          </cell>
          <cell r="B33">
            <v>0</v>
          </cell>
          <cell r="C33">
            <v>0.7</v>
          </cell>
          <cell r="D33">
            <v>1.7</v>
          </cell>
        </row>
        <row r="34">
          <cell r="A34" t="str">
            <v>Kenya</v>
          </cell>
          <cell r="B34">
            <v>0</v>
          </cell>
          <cell r="C34">
            <v>0.1</v>
          </cell>
          <cell r="D34">
            <v>0.2</v>
          </cell>
        </row>
        <row r="35">
          <cell r="A35"/>
          <cell r="B35" t="str">
            <v/>
          </cell>
          <cell r="C35"/>
          <cell r="D35"/>
        </row>
        <row r="36">
          <cell r="A36"/>
          <cell r="B36" t="str">
            <v/>
          </cell>
          <cell r="C36"/>
          <cell r="D36"/>
        </row>
        <row r="37">
          <cell r="A37" t="str">
            <v>EUROPE - total</v>
          </cell>
          <cell r="B37">
            <v>3</v>
          </cell>
          <cell r="C37">
            <v>171.9</v>
          </cell>
          <cell r="D37">
            <v>156.69999999999999</v>
          </cell>
        </row>
        <row r="38">
          <cell r="A38" t="str">
            <v>NORDIC COUNTRIES - total</v>
          </cell>
          <cell r="B38">
            <v>0</v>
          </cell>
          <cell r="C38">
            <v>6.6000000000000005</v>
          </cell>
          <cell r="D38">
            <v>6.2</v>
          </cell>
        </row>
        <row r="39">
          <cell r="A39" t="str">
            <v>Finland</v>
          </cell>
          <cell r="B39">
            <v>0</v>
          </cell>
          <cell r="C39">
            <v>0.7</v>
          </cell>
          <cell r="D39">
            <v>0.6</v>
          </cell>
        </row>
        <row r="40">
          <cell r="A40" t="str">
            <v>Sweden</v>
          </cell>
          <cell r="B40">
            <v>0</v>
          </cell>
          <cell r="C40">
            <v>2.2000000000000002</v>
          </cell>
          <cell r="D40">
            <v>2.1</v>
          </cell>
        </row>
        <row r="41">
          <cell r="A41" t="str">
            <v>Norway</v>
          </cell>
          <cell r="B41">
            <v>0</v>
          </cell>
          <cell r="C41">
            <v>1.5</v>
          </cell>
          <cell r="D41">
            <v>1.3</v>
          </cell>
        </row>
        <row r="42">
          <cell r="A42" t="str">
            <v>Denmark</v>
          </cell>
          <cell r="B42">
            <v>0</v>
          </cell>
          <cell r="C42">
            <v>2.2000000000000002</v>
          </cell>
          <cell r="D42">
            <v>2.2000000000000002</v>
          </cell>
        </row>
        <row r="43">
          <cell r="A43" t="str">
            <v>United Kingdom</v>
          </cell>
          <cell r="B43">
            <v>0.4</v>
          </cell>
          <cell r="C43">
            <v>18.399999999999999</v>
          </cell>
          <cell r="D43">
            <v>17.7</v>
          </cell>
        </row>
        <row r="44">
          <cell r="A44" t="str">
            <v>Ireland</v>
          </cell>
          <cell r="B44">
            <v>0</v>
          </cell>
          <cell r="C44">
            <v>0.8</v>
          </cell>
          <cell r="D44">
            <v>0.7</v>
          </cell>
        </row>
        <row r="45">
          <cell r="A45" t="str">
            <v>Netherlands</v>
          </cell>
          <cell r="B45">
            <v>0.1</v>
          </cell>
          <cell r="C45">
            <v>6.4</v>
          </cell>
          <cell r="D45">
            <v>5.7</v>
          </cell>
        </row>
        <row r="46">
          <cell r="A46" t="str">
            <v>Belgium</v>
          </cell>
          <cell r="B46">
            <v>0.1</v>
          </cell>
          <cell r="C46">
            <v>3.5</v>
          </cell>
          <cell r="D46">
            <v>3.1</v>
          </cell>
        </row>
        <row r="47">
          <cell r="A47" t="str">
            <v>France</v>
          </cell>
          <cell r="B47">
            <v>0.6</v>
          </cell>
          <cell r="C47">
            <v>34.4</v>
          </cell>
          <cell r="D47">
            <v>33.1</v>
          </cell>
        </row>
        <row r="48">
          <cell r="A48" t="str">
            <v>Italy</v>
          </cell>
          <cell r="B48">
            <v>0.1</v>
          </cell>
          <cell r="C48">
            <v>14.1</v>
          </cell>
          <cell r="D48">
            <v>10.5</v>
          </cell>
        </row>
        <row r="49">
          <cell r="A49" t="str">
            <v>Switzerland</v>
          </cell>
          <cell r="B49">
            <v>0.2</v>
          </cell>
          <cell r="C49">
            <v>4.7</v>
          </cell>
          <cell r="D49">
            <v>4.4000000000000004</v>
          </cell>
        </row>
        <row r="50">
          <cell r="A50" t="str">
            <v>Germany</v>
          </cell>
          <cell r="B50">
            <v>0.5</v>
          </cell>
          <cell r="C50">
            <v>15.2</v>
          </cell>
          <cell r="D50">
            <v>13.2</v>
          </cell>
        </row>
        <row r="51">
          <cell r="A51" t="str">
            <v>Austria</v>
          </cell>
          <cell r="B51">
            <v>0.1</v>
          </cell>
          <cell r="C51">
            <v>3.1</v>
          </cell>
          <cell r="D51">
            <v>2.8</v>
          </cell>
        </row>
        <row r="52">
          <cell r="A52" t="str">
            <v>Spain</v>
          </cell>
          <cell r="B52">
            <v>0</v>
          </cell>
          <cell r="C52">
            <v>9.1999999999999993</v>
          </cell>
          <cell r="D52">
            <v>6.9</v>
          </cell>
        </row>
        <row r="53">
          <cell r="A53" t="str">
            <v>Portugal</v>
          </cell>
          <cell r="B53">
            <v>0</v>
          </cell>
          <cell r="C53">
            <v>2</v>
          </cell>
          <cell r="D53">
            <v>1.3</v>
          </cell>
        </row>
        <row r="54">
          <cell r="A54"/>
          <cell r="B54" t="str">
            <v/>
          </cell>
          <cell r="C54" t="str">
            <v/>
          </cell>
          <cell r="D54"/>
        </row>
        <row r="55">
          <cell r="A55" t="str">
            <v>TOTAL CIS</v>
          </cell>
          <cell r="B55">
            <v>0.60000000000000009</v>
          </cell>
          <cell r="C55">
            <v>35.6</v>
          </cell>
          <cell r="D55">
            <v>33</v>
          </cell>
        </row>
        <row r="56">
          <cell r="A56" t="str">
            <v>Russian Federation</v>
          </cell>
          <cell r="B56">
            <v>0.4</v>
          </cell>
          <cell r="C56">
            <v>19.8</v>
          </cell>
          <cell r="D56">
            <v>19.5</v>
          </cell>
        </row>
        <row r="57">
          <cell r="A57" t="str">
            <v>Ukraine</v>
          </cell>
          <cell r="B57">
            <v>0.2</v>
          </cell>
          <cell r="C57">
            <v>10.3</v>
          </cell>
          <cell r="D57">
            <v>9.9</v>
          </cell>
        </row>
        <row r="58">
          <cell r="A58" t="str">
            <v>Belarus</v>
          </cell>
          <cell r="B58">
            <v>0</v>
          </cell>
          <cell r="C58">
            <v>1.9</v>
          </cell>
          <cell r="D58">
            <v>1.8</v>
          </cell>
        </row>
        <row r="59">
          <cell r="A59" t="str">
            <v>Moldova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Uzbekistan</v>
          </cell>
          <cell r="B60">
            <v>0</v>
          </cell>
          <cell r="C60">
            <v>0.3</v>
          </cell>
          <cell r="D60">
            <v>0.3</v>
          </cell>
        </row>
        <row r="61">
          <cell r="A61" t="str">
            <v>Kazakhstan</v>
          </cell>
          <cell r="B61">
            <v>0</v>
          </cell>
          <cell r="C61">
            <v>0.6</v>
          </cell>
          <cell r="D61">
            <v>0.5</v>
          </cell>
        </row>
        <row r="62">
          <cell r="A62" t="str">
            <v>Georgia</v>
          </cell>
          <cell r="B62">
            <v>0</v>
          </cell>
          <cell r="C62">
            <v>0.5</v>
          </cell>
          <cell r="D62">
            <v>0.7</v>
          </cell>
        </row>
        <row r="63">
          <cell r="A63" t="str">
            <v>Estonia</v>
          </cell>
          <cell r="B63">
            <v>0</v>
          </cell>
          <cell r="C63">
            <v>0.2</v>
          </cell>
          <cell r="D63">
            <v>0.2</v>
          </cell>
        </row>
        <row r="64">
          <cell r="A64" t="str">
            <v>Lithuania</v>
          </cell>
          <cell r="B64">
            <v>0</v>
          </cell>
          <cell r="C64">
            <v>0.5</v>
          </cell>
          <cell r="D64">
            <v>0.6</v>
          </cell>
        </row>
        <row r="65">
          <cell r="A65" t="str">
            <v>Latvia</v>
          </cell>
          <cell r="B65">
            <v>0</v>
          </cell>
          <cell r="C65">
            <v>0.5</v>
          </cell>
          <cell r="D65">
            <v>0.4</v>
          </cell>
        </row>
        <row r="66">
          <cell r="A66"/>
          <cell r="B66" t="str">
            <v/>
          </cell>
          <cell r="C66" t="str">
            <v/>
          </cell>
          <cell r="D66"/>
        </row>
        <row r="67">
          <cell r="A67" t="str">
            <v>Poland</v>
          </cell>
          <cell r="B67">
            <v>0</v>
          </cell>
          <cell r="C67">
            <v>6</v>
          </cell>
          <cell r="D67">
            <v>5.7</v>
          </cell>
        </row>
        <row r="68">
          <cell r="A68" t="str">
            <v>Hungary</v>
          </cell>
          <cell r="B68">
            <v>0</v>
          </cell>
          <cell r="C68">
            <v>1.8</v>
          </cell>
          <cell r="D68">
            <v>1.8</v>
          </cell>
        </row>
        <row r="69">
          <cell r="A69" t="str">
            <v>Croatia</v>
          </cell>
          <cell r="B69">
            <v>0</v>
          </cell>
          <cell r="C69">
            <v>0.6</v>
          </cell>
          <cell r="D69">
            <v>0.5</v>
          </cell>
        </row>
        <row r="70">
          <cell r="A70" t="str">
            <v>Slovenia</v>
          </cell>
          <cell r="B70">
            <v>0</v>
          </cell>
          <cell r="C70">
            <v>0.3</v>
          </cell>
          <cell r="D70">
            <v>0.3</v>
          </cell>
        </row>
        <row r="71">
          <cell r="A71" t="str">
            <v>Serbia</v>
          </cell>
          <cell r="B71">
            <v>0</v>
          </cell>
          <cell r="C71">
            <v>0.7</v>
          </cell>
          <cell r="D71">
            <v>0.5</v>
          </cell>
        </row>
        <row r="72">
          <cell r="A72" t="str">
            <v>Romania</v>
          </cell>
          <cell r="B72">
            <v>0</v>
          </cell>
          <cell r="C72">
            <v>3</v>
          </cell>
          <cell r="D72">
            <v>2.6</v>
          </cell>
        </row>
        <row r="73">
          <cell r="A73" t="str">
            <v>Bulgaria</v>
          </cell>
          <cell r="B73">
            <v>0</v>
          </cell>
          <cell r="C73">
            <v>0.7</v>
          </cell>
          <cell r="D73">
            <v>0.6</v>
          </cell>
        </row>
        <row r="74">
          <cell r="A74" t="str">
            <v>Czech Republic</v>
          </cell>
          <cell r="B74">
            <v>0</v>
          </cell>
          <cell r="C74">
            <v>1.4</v>
          </cell>
          <cell r="D74">
            <v>1.9</v>
          </cell>
        </row>
        <row r="75">
          <cell r="A75" t="str">
            <v>Slovakia</v>
          </cell>
          <cell r="B75">
            <v>0</v>
          </cell>
          <cell r="C75">
            <v>1</v>
          </cell>
          <cell r="D75">
            <v>1</v>
          </cell>
        </row>
        <row r="76">
          <cell r="A76" t="str">
            <v>Greece</v>
          </cell>
          <cell r="B76">
            <v>0</v>
          </cell>
          <cell r="C76">
            <v>3.1</v>
          </cell>
          <cell r="D76">
            <v>2.2999999999999998</v>
          </cell>
        </row>
        <row r="77">
          <cell r="A77"/>
          <cell r="B77" t="str">
            <v/>
          </cell>
          <cell r="C77" t="str">
            <v/>
          </cell>
          <cell r="D77"/>
        </row>
        <row r="78">
          <cell r="A78" t="str">
            <v>AMERICA - total</v>
          </cell>
          <cell r="B78">
            <v>2.4</v>
          </cell>
          <cell r="C78">
            <v>108.3</v>
          </cell>
          <cell r="D78">
            <v>97.4</v>
          </cell>
        </row>
        <row r="79">
          <cell r="A79" t="str">
            <v>United States</v>
          </cell>
          <cell r="B79">
            <v>2</v>
          </cell>
          <cell r="C79">
            <v>78.900000000000006</v>
          </cell>
          <cell r="D79">
            <v>72.2</v>
          </cell>
        </row>
        <row r="80">
          <cell r="A80" t="str">
            <v>Canada</v>
          </cell>
          <cell r="B80">
            <v>0.2</v>
          </cell>
          <cell r="C80">
            <v>8.1999999999999993</v>
          </cell>
          <cell r="D80">
            <v>8.4</v>
          </cell>
        </row>
        <row r="81">
          <cell r="A81" t="str">
            <v>Mexico</v>
          </cell>
          <cell r="B81">
            <v>0</v>
          </cell>
          <cell r="C81">
            <v>5.6</v>
          </cell>
          <cell r="D81">
            <v>4.3</v>
          </cell>
        </row>
        <row r="82">
          <cell r="A82"/>
          <cell r="B82" t="str">
            <v/>
          </cell>
          <cell r="C82" t="str">
            <v/>
          </cell>
          <cell r="D82"/>
        </row>
        <row r="83">
          <cell r="A83" t="str">
            <v>CENTRAL &amp; SOUTH  AMERICA</v>
          </cell>
          <cell r="B83">
            <v>0.2</v>
          </cell>
          <cell r="C83">
            <v>15.700000000000001</v>
          </cell>
          <cell r="D83">
            <v>12.5</v>
          </cell>
        </row>
        <row r="84">
          <cell r="A84" t="str">
            <v>Uruguay</v>
          </cell>
          <cell r="B84">
            <v>0</v>
          </cell>
          <cell r="C84">
            <v>0.8</v>
          </cell>
          <cell r="D84">
            <v>0.3</v>
          </cell>
        </row>
        <row r="85">
          <cell r="A85" t="str">
            <v>Argentina</v>
          </cell>
          <cell r="B85">
            <v>0</v>
          </cell>
          <cell r="C85">
            <v>3.3</v>
          </cell>
          <cell r="D85">
            <v>3</v>
          </cell>
        </row>
        <row r="86">
          <cell r="A86" t="str">
            <v>Brazil</v>
          </cell>
          <cell r="B86">
            <v>0</v>
          </cell>
          <cell r="C86">
            <v>6.8</v>
          </cell>
          <cell r="D86">
            <v>5</v>
          </cell>
        </row>
        <row r="87">
          <cell r="A87" t="str">
            <v>Chile</v>
          </cell>
          <cell r="B87">
            <v>0</v>
          </cell>
          <cell r="C87">
            <v>0.8</v>
          </cell>
          <cell r="D87">
            <v>0.6</v>
          </cell>
        </row>
        <row r="88">
          <cell r="A88" t="str">
            <v>Colombia</v>
          </cell>
          <cell r="B88">
            <v>0</v>
          </cell>
          <cell r="C88">
            <v>1.5</v>
          </cell>
          <cell r="D88">
            <v>1.3</v>
          </cell>
        </row>
        <row r="89">
          <cell r="A89" t="str">
            <v>Venezuela</v>
          </cell>
          <cell r="B89">
            <v>0</v>
          </cell>
          <cell r="C89">
            <v>0.1</v>
          </cell>
          <cell r="D89">
            <v>0.2</v>
          </cell>
        </row>
        <row r="90">
          <cell r="A90"/>
          <cell r="B90" t="str">
            <v/>
          </cell>
          <cell r="C90" t="str">
            <v/>
          </cell>
          <cell r="D90"/>
        </row>
        <row r="91">
          <cell r="A91" t="str">
            <v>OCEANIA - total</v>
          </cell>
          <cell r="B91">
            <v>0.1</v>
          </cell>
          <cell r="C91">
            <v>4.8</v>
          </cell>
          <cell r="D91">
            <v>4.5999999999999996</v>
          </cell>
        </row>
        <row r="92">
          <cell r="A92" t="str">
            <v>Australia</v>
          </cell>
          <cell r="B92">
            <v>0</v>
          </cell>
          <cell r="C92">
            <v>4.2</v>
          </cell>
          <cell r="D92">
            <v>4</v>
          </cell>
        </row>
        <row r="93">
          <cell r="A93" t="str">
            <v>New Zealand</v>
          </cell>
          <cell r="B93">
            <v>0</v>
          </cell>
          <cell r="C93">
            <v>0.6</v>
          </cell>
          <cell r="D93">
            <v>0.5</v>
          </cell>
        </row>
      </sheetData>
      <sheetData sheetId="11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August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20.100000000000001</v>
          </cell>
          <cell r="C9">
            <v>304.60000000000002</v>
          </cell>
          <cell r="D9">
            <v>277</v>
          </cell>
        </row>
        <row r="10">
          <cell r="A10" t="str">
            <v>Asia - total</v>
          </cell>
          <cell r="C10">
            <v>28.2</v>
          </cell>
          <cell r="D10">
            <v>25.5</v>
          </cell>
        </row>
        <row r="11">
          <cell r="A11"/>
          <cell r="C11"/>
          <cell r="D11"/>
        </row>
        <row r="12">
          <cell r="A12" t="str">
            <v>ASIA (FAR EAST)</v>
          </cell>
          <cell r="C12">
            <v>21</v>
          </cell>
          <cell r="D12">
            <v>18</v>
          </cell>
        </row>
        <row r="13">
          <cell r="A13" t="str">
            <v>India</v>
          </cell>
          <cell r="C13">
            <v>2.9</v>
          </cell>
          <cell r="D13">
            <v>2.1</v>
          </cell>
        </row>
        <row r="14">
          <cell r="A14" t="str">
            <v>Malaysia</v>
          </cell>
          <cell r="C14">
            <v>0.2</v>
          </cell>
          <cell r="D14">
            <v>0.2</v>
          </cell>
        </row>
        <row r="15">
          <cell r="A15" t="str">
            <v>Indonesia</v>
          </cell>
          <cell r="C15">
            <v>0.6</v>
          </cell>
          <cell r="D15">
            <v>0.5</v>
          </cell>
        </row>
        <row r="16">
          <cell r="A16" t="str">
            <v>Hong Kong</v>
          </cell>
          <cell r="C16">
            <v>0.6</v>
          </cell>
          <cell r="D16">
            <v>0.5</v>
          </cell>
        </row>
        <row r="17">
          <cell r="A17" t="str">
            <v>China</v>
          </cell>
          <cell r="C17">
            <v>9.3000000000000007</v>
          </cell>
          <cell r="D17">
            <v>8.6999999999999993</v>
          </cell>
        </row>
        <row r="18">
          <cell r="A18" t="str">
            <v>Japan</v>
          </cell>
          <cell r="C18">
            <v>2.1</v>
          </cell>
          <cell r="D18">
            <v>1.4</v>
          </cell>
        </row>
        <row r="19">
          <cell r="A19" t="str">
            <v>Taiwan</v>
          </cell>
          <cell r="C19">
            <v>0.6</v>
          </cell>
          <cell r="D19">
            <v>0.6</v>
          </cell>
        </row>
        <row r="20">
          <cell r="A20" t="str">
            <v>South Korea</v>
          </cell>
          <cell r="C20">
            <v>3</v>
          </cell>
          <cell r="D20">
            <v>2.2999999999999998</v>
          </cell>
        </row>
        <row r="21">
          <cell r="A21" t="str">
            <v>Singapore</v>
          </cell>
          <cell r="C21">
            <v>0.4</v>
          </cell>
          <cell r="D21">
            <v>0.3</v>
          </cell>
        </row>
        <row r="22">
          <cell r="A22" t="str">
            <v>Thailand</v>
          </cell>
          <cell r="C22">
            <v>0.2</v>
          </cell>
          <cell r="D22">
            <v>0.1</v>
          </cell>
        </row>
        <row r="23">
          <cell r="A23" t="str">
            <v>Philippines</v>
          </cell>
          <cell r="C23">
            <v>1.1000000000000001</v>
          </cell>
          <cell r="D23">
            <v>1.3</v>
          </cell>
        </row>
        <row r="24">
          <cell r="A24"/>
          <cell r="C24"/>
          <cell r="D24"/>
        </row>
        <row r="25">
          <cell r="A25" t="str">
            <v>Cyprus</v>
          </cell>
          <cell r="C25">
            <v>0.5</v>
          </cell>
          <cell r="D25">
            <v>0.6</v>
          </cell>
        </row>
        <row r="26">
          <cell r="A26" t="str">
            <v>Turkey</v>
          </cell>
          <cell r="C26">
            <v>1.5</v>
          </cell>
          <cell r="D26">
            <v>1.8</v>
          </cell>
        </row>
        <row r="27">
          <cell r="A27" t="str">
            <v>Jordan</v>
          </cell>
          <cell r="C27">
            <v>2</v>
          </cell>
          <cell r="D27">
            <v>2.2000000000000002</v>
          </cell>
        </row>
        <row r="28">
          <cell r="A28"/>
          <cell r="C28"/>
          <cell r="D28"/>
        </row>
        <row r="29">
          <cell r="A29" t="str">
            <v>AFRICA - total</v>
          </cell>
          <cell r="C29">
            <v>6.4</v>
          </cell>
          <cell r="D29">
            <v>6</v>
          </cell>
        </row>
        <row r="30">
          <cell r="A30" t="str">
            <v>South Africa</v>
          </cell>
          <cell r="C30">
            <v>1.6</v>
          </cell>
          <cell r="D30">
            <v>2</v>
          </cell>
        </row>
        <row r="31">
          <cell r="A31" t="str">
            <v>Egypt</v>
          </cell>
          <cell r="C31">
            <v>0.4</v>
          </cell>
          <cell r="D31">
            <v>0.1</v>
          </cell>
        </row>
        <row r="32">
          <cell r="A32" t="str">
            <v>Morocco</v>
          </cell>
          <cell r="C32">
            <v>0.2</v>
          </cell>
          <cell r="D32">
            <v>0.3</v>
          </cell>
        </row>
        <row r="33">
          <cell r="A33" t="str">
            <v>Nigeria</v>
          </cell>
          <cell r="C33">
            <v>0.3</v>
          </cell>
          <cell r="D33">
            <v>0.6</v>
          </cell>
        </row>
        <row r="34">
          <cell r="A34" t="str">
            <v>Kenya</v>
          </cell>
          <cell r="C34">
            <v>0.9</v>
          </cell>
          <cell r="D34">
            <v>0.6</v>
          </cell>
        </row>
        <row r="35">
          <cell r="A35"/>
          <cell r="C35"/>
          <cell r="D35"/>
        </row>
        <row r="36">
          <cell r="A36"/>
          <cell r="C36"/>
          <cell r="D36"/>
        </row>
        <row r="37">
          <cell r="A37" t="str">
            <v>EUROPE - total</v>
          </cell>
          <cell r="C37">
            <v>179.9</v>
          </cell>
          <cell r="D37">
            <v>161.69999999999999</v>
          </cell>
        </row>
        <row r="38">
          <cell r="A38" t="str">
            <v>NORDIC COUNTRIES - total</v>
          </cell>
          <cell r="C38">
            <v>3.3000000000000003</v>
          </cell>
          <cell r="D38">
            <v>3.2</v>
          </cell>
        </row>
        <row r="39">
          <cell r="A39" t="str">
            <v>Finland</v>
          </cell>
          <cell r="C39">
            <v>0.4</v>
          </cell>
          <cell r="D39">
            <v>0.4</v>
          </cell>
        </row>
        <row r="40">
          <cell r="A40" t="str">
            <v>Sweden</v>
          </cell>
          <cell r="C40">
            <v>1.3</v>
          </cell>
          <cell r="D40">
            <v>1.2</v>
          </cell>
        </row>
        <row r="41">
          <cell r="A41" t="str">
            <v>Norway</v>
          </cell>
          <cell r="C41">
            <v>0.6</v>
          </cell>
          <cell r="D41">
            <v>0.7</v>
          </cell>
        </row>
        <row r="42">
          <cell r="A42" t="str">
            <v>Denmark</v>
          </cell>
          <cell r="C42">
            <v>1</v>
          </cell>
          <cell r="D42">
            <v>0.9</v>
          </cell>
        </row>
        <row r="43">
          <cell r="A43" t="str">
            <v>United Kingdom</v>
          </cell>
          <cell r="C43">
            <v>21</v>
          </cell>
          <cell r="D43">
            <v>20.100000000000001</v>
          </cell>
        </row>
        <row r="44">
          <cell r="A44" t="str">
            <v>Ireland</v>
          </cell>
          <cell r="C44">
            <v>0.6</v>
          </cell>
          <cell r="D44">
            <v>0.6</v>
          </cell>
        </row>
        <row r="45">
          <cell r="A45" t="str">
            <v>Netherlands</v>
          </cell>
          <cell r="C45">
            <v>4.5999999999999996</v>
          </cell>
          <cell r="D45">
            <v>4</v>
          </cell>
        </row>
        <row r="46">
          <cell r="A46" t="str">
            <v>Belgium</v>
          </cell>
          <cell r="C46">
            <v>2.8</v>
          </cell>
          <cell r="D46">
            <v>3</v>
          </cell>
        </row>
        <row r="47">
          <cell r="A47" t="str">
            <v>France</v>
          </cell>
          <cell r="C47">
            <v>42.2</v>
          </cell>
          <cell r="D47">
            <v>39.6</v>
          </cell>
        </row>
        <row r="48">
          <cell r="A48" t="str">
            <v>Italy</v>
          </cell>
          <cell r="C48">
            <v>21.4</v>
          </cell>
          <cell r="D48">
            <v>16</v>
          </cell>
        </row>
        <row r="49">
          <cell r="A49" t="str">
            <v>Switzerland</v>
          </cell>
          <cell r="C49">
            <v>3.3</v>
          </cell>
          <cell r="D49">
            <v>3.2</v>
          </cell>
        </row>
        <row r="50">
          <cell r="A50" t="str">
            <v>Germany</v>
          </cell>
          <cell r="C50">
            <v>13.5</v>
          </cell>
          <cell r="D50">
            <v>12</v>
          </cell>
        </row>
        <row r="51">
          <cell r="A51" t="str">
            <v>Austria</v>
          </cell>
          <cell r="C51">
            <v>2.9</v>
          </cell>
          <cell r="D51">
            <v>2.2999999999999998</v>
          </cell>
        </row>
        <row r="52">
          <cell r="A52" t="str">
            <v>Spain</v>
          </cell>
          <cell r="C52">
            <v>11.8</v>
          </cell>
          <cell r="D52">
            <v>9.1999999999999993</v>
          </cell>
        </row>
        <row r="53">
          <cell r="A53" t="str">
            <v>Portugal</v>
          </cell>
          <cell r="C53">
            <v>2.2999999999999998</v>
          </cell>
          <cell r="D53">
            <v>1.5</v>
          </cell>
        </row>
        <row r="54">
          <cell r="A54"/>
          <cell r="C54" t="str">
            <v/>
          </cell>
          <cell r="D54"/>
        </row>
        <row r="55">
          <cell r="A55" t="str">
            <v>TOTAL CIS</v>
          </cell>
          <cell r="C55">
            <v>34.79999999999999</v>
          </cell>
          <cell r="D55">
            <v>32.4</v>
          </cell>
        </row>
        <row r="56">
          <cell r="A56" t="str">
            <v>Russian Federation</v>
          </cell>
          <cell r="C56">
            <v>20.5</v>
          </cell>
          <cell r="D56">
            <v>18.8</v>
          </cell>
        </row>
        <row r="57">
          <cell r="A57" t="str">
            <v>Ukraine</v>
          </cell>
          <cell r="C57">
            <v>9.1999999999999993</v>
          </cell>
          <cell r="D57">
            <v>8.1999999999999993</v>
          </cell>
        </row>
        <row r="58">
          <cell r="A58" t="str">
            <v>Belarus</v>
          </cell>
          <cell r="C58">
            <v>1.9</v>
          </cell>
          <cell r="D58">
            <v>1.9</v>
          </cell>
        </row>
        <row r="59">
          <cell r="A59" t="str">
            <v>Moldova</v>
          </cell>
          <cell r="C59">
            <v>1</v>
          </cell>
          <cell r="D59">
            <v>1.1000000000000001</v>
          </cell>
        </row>
        <row r="60">
          <cell r="A60" t="str">
            <v>Uzbekistan</v>
          </cell>
          <cell r="C60">
            <v>0.3</v>
          </cell>
          <cell r="D60">
            <v>0.4</v>
          </cell>
        </row>
        <row r="61">
          <cell r="A61" t="str">
            <v>Kazakhstan</v>
          </cell>
          <cell r="C61">
            <v>0.4</v>
          </cell>
          <cell r="D61">
            <v>0.5</v>
          </cell>
        </row>
        <row r="62">
          <cell r="A62" t="str">
            <v>Georgia</v>
          </cell>
          <cell r="C62">
            <v>0.6</v>
          </cell>
          <cell r="D62">
            <v>0.6</v>
          </cell>
        </row>
        <row r="63">
          <cell r="A63" t="str">
            <v>Estonia</v>
          </cell>
          <cell r="C63">
            <v>0.1</v>
          </cell>
          <cell r="D63">
            <v>0.2</v>
          </cell>
        </row>
        <row r="64">
          <cell r="A64" t="str">
            <v>Lithuania</v>
          </cell>
          <cell r="C64">
            <v>0.4</v>
          </cell>
          <cell r="D64">
            <v>0.3</v>
          </cell>
        </row>
        <row r="65">
          <cell r="A65" t="str">
            <v>Latvia</v>
          </cell>
          <cell r="C65">
            <v>0.4</v>
          </cell>
          <cell r="D65">
            <v>0.4</v>
          </cell>
        </row>
        <row r="66">
          <cell r="A66"/>
          <cell r="C66" t="str">
            <v/>
          </cell>
          <cell r="D66"/>
        </row>
        <row r="67">
          <cell r="A67" t="str">
            <v>Poland</v>
          </cell>
          <cell r="C67">
            <v>4.2</v>
          </cell>
          <cell r="D67">
            <v>4</v>
          </cell>
        </row>
        <row r="68">
          <cell r="A68" t="str">
            <v>Hungary</v>
          </cell>
          <cell r="C68">
            <v>1.1000000000000001</v>
          </cell>
          <cell r="D68">
            <v>1</v>
          </cell>
        </row>
        <row r="69">
          <cell r="A69" t="str">
            <v>Croatia</v>
          </cell>
          <cell r="C69">
            <v>0.3</v>
          </cell>
          <cell r="D69">
            <v>0.3</v>
          </cell>
        </row>
        <row r="70">
          <cell r="A70" t="str">
            <v>Slovenia</v>
          </cell>
          <cell r="C70">
            <v>0.1</v>
          </cell>
          <cell r="D70">
            <v>0.1</v>
          </cell>
        </row>
        <row r="71">
          <cell r="A71" t="str">
            <v>Serbia</v>
          </cell>
          <cell r="C71">
            <v>0.5</v>
          </cell>
          <cell r="D71">
            <v>0.5</v>
          </cell>
        </row>
        <row r="72">
          <cell r="A72" t="str">
            <v>Romania</v>
          </cell>
          <cell r="C72">
            <v>5.3</v>
          </cell>
          <cell r="D72">
            <v>5.2</v>
          </cell>
        </row>
        <row r="73">
          <cell r="A73" t="str">
            <v>Bulgaria</v>
          </cell>
          <cell r="C73">
            <v>0.5</v>
          </cell>
          <cell r="D73">
            <v>0.5</v>
          </cell>
        </row>
        <row r="74">
          <cell r="A74" t="str">
            <v>Czech Republic</v>
          </cell>
          <cell r="C74">
            <v>0.8</v>
          </cell>
          <cell r="D74">
            <v>1.4</v>
          </cell>
        </row>
        <row r="75">
          <cell r="A75" t="str">
            <v>Slovakia</v>
          </cell>
          <cell r="C75">
            <v>0.6</v>
          </cell>
          <cell r="D75">
            <v>0.7</v>
          </cell>
        </row>
        <row r="76">
          <cell r="A76" t="str">
            <v>Greece</v>
          </cell>
          <cell r="C76">
            <v>2.7</v>
          </cell>
          <cell r="D76">
            <v>2.1</v>
          </cell>
        </row>
        <row r="77">
          <cell r="A77"/>
          <cell r="C77" t="str">
            <v/>
          </cell>
          <cell r="D77"/>
        </row>
        <row r="78">
          <cell r="A78" t="str">
            <v>AMERICA - total</v>
          </cell>
          <cell r="C78">
            <v>85.8</v>
          </cell>
          <cell r="D78">
            <v>79.8</v>
          </cell>
        </row>
        <row r="79">
          <cell r="A79" t="str">
            <v>United States</v>
          </cell>
          <cell r="C79">
            <v>63.1</v>
          </cell>
          <cell r="D79">
            <v>62.2</v>
          </cell>
        </row>
        <row r="80">
          <cell r="A80" t="str">
            <v>Canada</v>
          </cell>
          <cell r="C80">
            <v>7.1</v>
          </cell>
          <cell r="D80">
            <v>7.2</v>
          </cell>
        </row>
        <row r="81">
          <cell r="A81" t="str">
            <v>Mexico</v>
          </cell>
          <cell r="C81">
            <v>3.3</v>
          </cell>
          <cell r="D81">
            <v>2.4</v>
          </cell>
        </row>
        <row r="82">
          <cell r="A82"/>
          <cell r="C82" t="str">
            <v/>
          </cell>
          <cell r="D82"/>
        </row>
        <row r="83">
          <cell r="A83" t="str">
            <v>CENTRAL &amp; SOUTH  AMERICA</v>
          </cell>
          <cell r="C83">
            <v>10.099999999999998</v>
          </cell>
          <cell r="D83">
            <v>8</v>
          </cell>
        </row>
        <row r="84">
          <cell r="A84" t="str">
            <v>Uruguay</v>
          </cell>
          <cell r="C84">
            <v>0.4</v>
          </cell>
          <cell r="D84">
            <v>0.2</v>
          </cell>
        </row>
        <row r="85">
          <cell r="A85" t="str">
            <v>Argentina</v>
          </cell>
          <cell r="C85">
            <v>2.2999999999999998</v>
          </cell>
          <cell r="D85">
            <v>1.9</v>
          </cell>
        </row>
        <row r="86">
          <cell r="A86" t="str">
            <v>Brazil</v>
          </cell>
          <cell r="C86">
            <v>5.4</v>
          </cell>
          <cell r="D86">
            <v>3.8</v>
          </cell>
        </row>
        <row r="87">
          <cell r="A87" t="str">
            <v>Chile</v>
          </cell>
          <cell r="C87">
            <v>0.7</v>
          </cell>
          <cell r="D87">
            <v>0.5</v>
          </cell>
        </row>
        <row r="88">
          <cell r="A88" t="str">
            <v>Colombia</v>
          </cell>
          <cell r="C88">
            <v>1.2</v>
          </cell>
          <cell r="D88">
            <v>0.8</v>
          </cell>
        </row>
        <row r="89">
          <cell r="A89" t="str">
            <v>Venezuela</v>
          </cell>
          <cell r="C89">
            <v>0.1</v>
          </cell>
          <cell r="D89">
            <v>0.1</v>
          </cell>
        </row>
        <row r="90">
          <cell r="A90"/>
          <cell r="C90" t="str">
            <v/>
          </cell>
          <cell r="D90"/>
        </row>
        <row r="91">
          <cell r="A91" t="str">
            <v>OCEANIA - total</v>
          </cell>
          <cell r="C91">
            <v>3.2</v>
          </cell>
          <cell r="D91">
            <v>2.9</v>
          </cell>
        </row>
        <row r="92">
          <cell r="A92" t="str">
            <v>Australia</v>
          </cell>
          <cell r="C92">
            <v>2.7</v>
          </cell>
          <cell r="D92">
            <v>2.5</v>
          </cell>
        </row>
        <row r="93">
          <cell r="A93" t="str">
            <v>New Zealand</v>
          </cell>
          <cell r="C93">
            <v>0.4</v>
          </cell>
          <cell r="D93">
            <v>0.3</v>
          </cell>
        </row>
      </sheetData>
      <sheetData sheetId="12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September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15.1</v>
          </cell>
          <cell r="C9">
            <v>405</v>
          </cell>
          <cell r="D9">
            <v>280.7</v>
          </cell>
        </row>
        <row r="10">
          <cell r="A10" t="str">
            <v>Asia - total</v>
          </cell>
          <cell r="C10">
            <v>45.2</v>
          </cell>
          <cell r="D10">
            <v>29.5</v>
          </cell>
        </row>
        <row r="11">
          <cell r="A11"/>
          <cell r="C11" t="str">
            <v/>
          </cell>
          <cell r="D11"/>
        </row>
        <row r="12">
          <cell r="A12" t="str">
            <v>ASIA (FAR EAST)</v>
          </cell>
          <cell r="C12">
            <v>37.599999999999994</v>
          </cell>
          <cell r="D12">
            <v>24.6</v>
          </cell>
        </row>
        <row r="13">
          <cell r="A13" t="str">
            <v>India</v>
          </cell>
          <cell r="C13">
            <v>5.9</v>
          </cell>
          <cell r="D13">
            <v>3.4</v>
          </cell>
        </row>
        <row r="14">
          <cell r="A14" t="str">
            <v>Malaysia</v>
          </cell>
          <cell r="C14">
            <v>0.7</v>
          </cell>
          <cell r="D14">
            <v>0.8</v>
          </cell>
        </row>
        <row r="15">
          <cell r="A15" t="str">
            <v>Indonesia</v>
          </cell>
          <cell r="C15">
            <v>3.1</v>
          </cell>
          <cell r="D15">
            <v>2</v>
          </cell>
        </row>
        <row r="16">
          <cell r="A16" t="str">
            <v>Hong Kong</v>
          </cell>
          <cell r="C16">
            <v>1.1000000000000001</v>
          </cell>
          <cell r="D16">
            <v>0.7</v>
          </cell>
        </row>
        <row r="17">
          <cell r="A17" t="str">
            <v>China</v>
          </cell>
          <cell r="C17">
            <v>13.7</v>
          </cell>
          <cell r="D17">
            <v>8.4</v>
          </cell>
        </row>
        <row r="18">
          <cell r="A18" t="str">
            <v>Japan</v>
          </cell>
          <cell r="C18">
            <v>2.9</v>
          </cell>
          <cell r="D18">
            <v>1.5</v>
          </cell>
        </row>
        <row r="19">
          <cell r="A19" t="str">
            <v>Taiwan</v>
          </cell>
          <cell r="C19">
            <v>1.4</v>
          </cell>
          <cell r="D19">
            <v>0.9</v>
          </cell>
        </row>
        <row r="20">
          <cell r="A20" t="str">
            <v>South Korea</v>
          </cell>
          <cell r="C20">
            <v>4.8</v>
          </cell>
          <cell r="D20">
            <v>3.6</v>
          </cell>
        </row>
        <row r="21">
          <cell r="A21" t="str">
            <v>Singapore</v>
          </cell>
          <cell r="C21">
            <v>0.9</v>
          </cell>
          <cell r="D21">
            <v>0.6</v>
          </cell>
        </row>
        <row r="22">
          <cell r="A22" t="str">
            <v>Thailand</v>
          </cell>
          <cell r="C22">
            <v>0.4</v>
          </cell>
          <cell r="D22">
            <v>0.2</v>
          </cell>
        </row>
        <row r="23">
          <cell r="A23" t="str">
            <v>Philippines</v>
          </cell>
          <cell r="C23">
            <v>2.7</v>
          </cell>
          <cell r="D23">
            <v>2.5</v>
          </cell>
        </row>
        <row r="24">
          <cell r="A24"/>
          <cell r="C24" t="str">
            <v/>
          </cell>
          <cell r="D24"/>
        </row>
        <row r="25">
          <cell r="A25" t="str">
            <v>Cyprus</v>
          </cell>
          <cell r="C25">
            <v>1.1000000000000001</v>
          </cell>
          <cell r="D25">
            <v>0.6</v>
          </cell>
        </row>
        <row r="26">
          <cell r="A26" t="str">
            <v>Turkey</v>
          </cell>
          <cell r="C26">
            <v>2.2999999999999998</v>
          </cell>
          <cell r="D26">
            <v>1.1000000000000001</v>
          </cell>
        </row>
        <row r="27">
          <cell r="A27" t="str">
            <v>Jordan</v>
          </cell>
          <cell r="C27">
            <v>1.4</v>
          </cell>
          <cell r="D27">
            <v>1.2</v>
          </cell>
        </row>
        <row r="28">
          <cell r="A28"/>
          <cell r="C28" t="str">
            <v/>
          </cell>
          <cell r="D28"/>
        </row>
        <row r="29">
          <cell r="A29" t="str">
            <v>AFRICA - total</v>
          </cell>
          <cell r="C29">
            <v>7.7</v>
          </cell>
          <cell r="D29">
            <v>6.7</v>
          </cell>
        </row>
        <row r="30">
          <cell r="A30" t="str">
            <v>South Africa</v>
          </cell>
          <cell r="C30">
            <v>3.3</v>
          </cell>
          <cell r="D30">
            <v>2.6</v>
          </cell>
        </row>
        <row r="31">
          <cell r="A31" t="str">
            <v>Egypt</v>
          </cell>
          <cell r="C31">
            <v>0.3</v>
          </cell>
          <cell r="D31">
            <v>0.2</v>
          </cell>
        </row>
        <row r="32">
          <cell r="A32" t="str">
            <v>Morocco</v>
          </cell>
          <cell r="C32">
            <v>0.3</v>
          </cell>
          <cell r="D32">
            <v>0.1</v>
          </cell>
        </row>
        <row r="33">
          <cell r="A33" t="str">
            <v>Nigeria</v>
          </cell>
          <cell r="C33">
            <v>0.6</v>
          </cell>
          <cell r="D33">
            <v>0.5</v>
          </cell>
        </row>
        <row r="34">
          <cell r="A34" t="str">
            <v>Kenya</v>
          </cell>
          <cell r="C34">
            <v>0.3</v>
          </cell>
          <cell r="D34">
            <v>0.2</v>
          </cell>
        </row>
        <row r="35">
          <cell r="A35"/>
          <cell r="C35" t="str">
            <v/>
          </cell>
          <cell r="D35"/>
        </row>
        <row r="36">
          <cell r="A36"/>
          <cell r="C36" t="str">
            <v/>
          </cell>
          <cell r="D36"/>
        </row>
        <row r="37">
          <cell r="A37" t="str">
            <v>EUROPE - total</v>
          </cell>
          <cell r="C37">
            <v>229.7</v>
          </cell>
          <cell r="D37">
            <v>160.6</v>
          </cell>
        </row>
        <row r="38">
          <cell r="A38" t="str">
            <v>NORDIC COUNTRIES - total</v>
          </cell>
          <cell r="C38">
            <v>7.9</v>
          </cell>
          <cell r="D38">
            <v>6.6</v>
          </cell>
        </row>
        <row r="39">
          <cell r="A39" t="str">
            <v>Finland</v>
          </cell>
          <cell r="C39">
            <v>1.2</v>
          </cell>
          <cell r="D39">
            <v>1</v>
          </cell>
        </row>
        <row r="40">
          <cell r="A40" t="str">
            <v>Sweden</v>
          </cell>
          <cell r="C40">
            <v>2.8</v>
          </cell>
          <cell r="D40">
            <v>1.9</v>
          </cell>
        </row>
        <row r="41">
          <cell r="A41" t="str">
            <v>Norway</v>
          </cell>
          <cell r="C41">
            <v>1.8</v>
          </cell>
          <cell r="D41">
            <v>2.2999999999999998</v>
          </cell>
        </row>
        <row r="42">
          <cell r="A42" t="str">
            <v>Denmark</v>
          </cell>
          <cell r="C42">
            <v>2.1</v>
          </cell>
          <cell r="D42">
            <v>1.4</v>
          </cell>
        </row>
        <row r="43">
          <cell r="A43" t="str">
            <v>United Kingdom</v>
          </cell>
          <cell r="C43">
            <v>20.8</v>
          </cell>
          <cell r="D43">
            <v>16.100000000000001</v>
          </cell>
        </row>
        <row r="44">
          <cell r="A44" t="str">
            <v>Ireland</v>
          </cell>
          <cell r="C44">
            <v>1.5</v>
          </cell>
          <cell r="D44">
            <v>0.8</v>
          </cell>
        </row>
        <row r="45">
          <cell r="A45" t="str">
            <v>Netherlands</v>
          </cell>
          <cell r="C45">
            <v>7.7</v>
          </cell>
          <cell r="D45">
            <v>5</v>
          </cell>
        </row>
        <row r="46">
          <cell r="A46" t="str">
            <v>Belgium</v>
          </cell>
          <cell r="C46">
            <v>4</v>
          </cell>
          <cell r="D46">
            <v>3.1</v>
          </cell>
        </row>
        <row r="47">
          <cell r="A47" t="str">
            <v>France</v>
          </cell>
          <cell r="C47">
            <v>23</v>
          </cell>
          <cell r="D47">
            <v>18.3</v>
          </cell>
        </row>
        <row r="48">
          <cell r="A48" t="str">
            <v>Italy</v>
          </cell>
          <cell r="C48">
            <v>14.8</v>
          </cell>
          <cell r="D48">
            <v>8.1</v>
          </cell>
        </row>
        <row r="49">
          <cell r="A49" t="str">
            <v>Switzerland</v>
          </cell>
          <cell r="C49">
            <v>6.6</v>
          </cell>
          <cell r="D49">
            <v>4.4000000000000004</v>
          </cell>
        </row>
        <row r="50">
          <cell r="A50" t="str">
            <v>Germany</v>
          </cell>
          <cell r="C50">
            <v>27.2</v>
          </cell>
          <cell r="D50">
            <v>18.2</v>
          </cell>
        </row>
        <row r="51">
          <cell r="A51" t="str">
            <v>Austria</v>
          </cell>
          <cell r="C51">
            <v>3.8</v>
          </cell>
          <cell r="D51">
            <v>2.2000000000000002</v>
          </cell>
        </row>
        <row r="52">
          <cell r="A52" t="str">
            <v>Spain</v>
          </cell>
          <cell r="C52">
            <v>10.9</v>
          </cell>
          <cell r="D52">
            <v>4.7</v>
          </cell>
        </row>
        <row r="53">
          <cell r="A53" t="str">
            <v>Portugal</v>
          </cell>
          <cell r="C53">
            <v>1.7</v>
          </cell>
          <cell r="D53">
            <v>1</v>
          </cell>
        </row>
        <row r="54">
          <cell r="A54"/>
          <cell r="C54" t="str">
            <v/>
          </cell>
          <cell r="D54"/>
        </row>
        <row r="55">
          <cell r="A55" t="str">
            <v>TOTAL CIS</v>
          </cell>
          <cell r="C55">
            <v>61.099999999999994</v>
          </cell>
          <cell r="D55">
            <v>45.2</v>
          </cell>
        </row>
        <row r="56">
          <cell r="A56" t="str">
            <v>Russian Federation</v>
          </cell>
          <cell r="C56">
            <v>30.9</v>
          </cell>
          <cell r="D56">
            <v>24.2</v>
          </cell>
        </row>
        <row r="57">
          <cell r="A57" t="str">
            <v>Ukraine</v>
          </cell>
          <cell r="C57">
            <v>21.5</v>
          </cell>
          <cell r="D57">
            <v>16.7</v>
          </cell>
        </row>
        <row r="58">
          <cell r="A58" t="str">
            <v>Belarus</v>
          </cell>
          <cell r="C58">
            <v>3.4</v>
          </cell>
          <cell r="D58">
            <v>2.7</v>
          </cell>
        </row>
        <row r="59">
          <cell r="A59" t="str">
            <v>Moldova</v>
          </cell>
          <cell r="C59">
            <v>1.1000000000000001</v>
          </cell>
          <cell r="D59">
            <v>1.1000000000000001</v>
          </cell>
        </row>
        <row r="60">
          <cell r="A60" t="str">
            <v>Uzbekistan</v>
          </cell>
          <cell r="C60">
            <v>0.4</v>
          </cell>
          <cell r="D60">
            <v>0.3</v>
          </cell>
        </row>
        <row r="61">
          <cell r="A61" t="str">
            <v>Kazakhstan</v>
          </cell>
          <cell r="C61">
            <v>0.6</v>
          </cell>
          <cell r="D61">
            <v>0.5</v>
          </cell>
        </row>
        <row r="62">
          <cell r="A62" t="str">
            <v>Georgia</v>
          </cell>
          <cell r="C62">
            <v>0.8</v>
          </cell>
          <cell r="D62">
            <v>0.7</v>
          </cell>
        </row>
        <row r="63">
          <cell r="A63" t="str">
            <v>Estonia</v>
          </cell>
          <cell r="C63">
            <v>0.3</v>
          </cell>
          <cell r="D63">
            <v>0.2</v>
          </cell>
        </row>
        <row r="64">
          <cell r="A64" t="str">
            <v>Lithuania</v>
          </cell>
          <cell r="C64">
            <v>1.1000000000000001</v>
          </cell>
          <cell r="D64">
            <v>0.5</v>
          </cell>
        </row>
        <row r="65">
          <cell r="A65" t="str">
            <v>Latvia</v>
          </cell>
          <cell r="C65">
            <v>1</v>
          </cell>
          <cell r="D65">
            <v>0.7</v>
          </cell>
        </row>
        <row r="66">
          <cell r="A66"/>
          <cell r="C66" t="str">
            <v/>
          </cell>
          <cell r="D66"/>
        </row>
        <row r="67">
          <cell r="A67" t="str">
            <v>Poland</v>
          </cell>
          <cell r="C67">
            <v>13.1</v>
          </cell>
          <cell r="D67">
            <v>8.1</v>
          </cell>
        </row>
        <row r="68">
          <cell r="A68" t="str">
            <v>Hungary</v>
          </cell>
          <cell r="C68">
            <v>2.9</v>
          </cell>
          <cell r="D68">
            <v>1.3</v>
          </cell>
        </row>
        <row r="69">
          <cell r="A69" t="str">
            <v>Croatia</v>
          </cell>
          <cell r="C69">
            <v>0.8</v>
          </cell>
          <cell r="D69">
            <v>0.5</v>
          </cell>
        </row>
        <row r="70">
          <cell r="A70" t="str">
            <v>Slovenia</v>
          </cell>
          <cell r="C70">
            <v>0.2</v>
          </cell>
          <cell r="D70">
            <v>0.2</v>
          </cell>
        </row>
        <row r="71">
          <cell r="A71" t="str">
            <v>Serbia</v>
          </cell>
          <cell r="C71">
            <v>0.9</v>
          </cell>
          <cell r="D71">
            <v>0.6</v>
          </cell>
        </row>
        <row r="72">
          <cell r="A72" t="str">
            <v>Romania</v>
          </cell>
          <cell r="C72">
            <v>11.7</v>
          </cell>
          <cell r="D72">
            <v>7.4</v>
          </cell>
        </row>
        <row r="73">
          <cell r="A73" t="str">
            <v>Bulgaria</v>
          </cell>
          <cell r="C73">
            <v>1.5</v>
          </cell>
          <cell r="D73">
            <v>0.9</v>
          </cell>
        </row>
        <row r="74">
          <cell r="A74" t="str">
            <v>Czech Republic</v>
          </cell>
          <cell r="C74">
            <v>2.2999999999999998</v>
          </cell>
          <cell r="D74">
            <v>1.9</v>
          </cell>
        </row>
        <row r="75">
          <cell r="A75" t="str">
            <v>Slovakia</v>
          </cell>
          <cell r="C75">
            <v>2.2000000000000002</v>
          </cell>
          <cell r="D75">
            <v>1</v>
          </cell>
        </row>
        <row r="76">
          <cell r="A76" t="str">
            <v>Greece</v>
          </cell>
          <cell r="C76">
            <v>3.5</v>
          </cell>
          <cell r="D76">
            <v>2.2000000000000002</v>
          </cell>
        </row>
        <row r="77">
          <cell r="A77"/>
          <cell r="C77" t="str">
            <v/>
          </cell>
          <cell r="D77"/>
        </row>
        <row r="78">
          <cell r="A78" t="str">
            <v>AMERICA - total</v>
          </cell>
          <cell r="C78">
            <v>114.3</v>
          </cell>
          <cell r="D78">
            <v>77.900000000000006</v>
          </cell>
        </row>
        <row r="79">
          <cell r="A79" t="str">
            <v>United States</v>
          </cell>
          <cell r="C79">
            <v>77.5</v>
          </cell>
          <cell r="D79">
            <v>55.3</v>
          </cell>
        </row>
        <row r="80">
          <cell r="A80" t="str">
            <v>Canada</v>
          </cell>
          <cell r="C80">
            <v>8.5</v>
          </cell>
          <cell r="D80">
            <v>6.2</v>
          </cell>
        </row>
        <row r="81">
          <cell r="A81" t="str">
            <v>Mexico</v>
          </cell>
          <cell r="C81">
            <v>6.5</v>
          </cell>
          <cell r="D81">
            <v>3.2</v>
          </cell>
        </row>
        <row r="82">
          <cell r="A82"/>
          <cell r="C82" t="str">
            <v/>
          </cell>
          <cell r="D82"/>
        </row>
        <row r="83">
          <cell r="A83" t="str">
            <v>CENTRAL &amp; SOUTH  AMERICA</v>
          </cell>
          <cell r="C83">
            <v>17.200000000000003</v>
          </cell>
          <cell r="D83">
            <v>13.2</v>
          </cell>
        </row>
        <row r="84">
          <cell r="A84" t="str">
            <v>Uruguay</v>
          </cell>
          <cell r="C84">
            <v>0.4</v>
          </cell>
          <cell r="D84">
            <v>0.3</v>
          </cell>
        </row>
        <row r="85">
          <cell r="A85" t="str">
            <v>Argentina</v>
          </cell>
          <cell r="C85">
            <v>3.5</v>
          </cell>
          <cell r="D85">
            <v>2.2000000000000002</v>
          </cell>
        </row>
        <row r="86">
          <cell r="A86" t="str">
            <v>Brazil</v>
          </cell>
          <cell r="C86">
            <v>9.6</v>
          </cell>
          <cell r="D86">
            <v>5.3</v>
          </cell>
        </row>
        <row r="87">
          <cell r="A87" t="str">
            <v>Chile</v>
          </cell>
          <cell r="C87">
            <v>1.4</v>
          </cell>
          <cell r="D87">
            <v>0.9</v>
          </cell>
        </row>
        <row r="88">
          <cell r="A88" t="str">
            <v>Colombia</v>
          </cell>
          <cell r="C88">
            <v>2.2000000000000002</v>
          </cell>
          <cell r="D88">
            <v>1.5</v>
          </cell>
        </row>
        <row r="89">
          <cell r="A89" t="str">
            <v>Venezuela</v>
          </cell>
          <cell r="C89">
            <v>0.1</v>
          </cell>
          <cell r="D89">
            <v>0.1</v>
          </cell>
        </row>
        <row r="90">
          <cell r="A90"/>
          <cell r="C90" t="str">
            <v/>
          </cell>
          <cell r="D90"/>
        </row>
        <row r="91">
          <cell r="A91" t="str">
            <v>OCEANIA - total</v>
          </cell>
          <cell r="C91">
            <v>7.3</v>
          </cell>
          <cell r="D91">
            <v>5.3</v>
          </cell>
        </row>
        <row r="92">
          <cell r="A92" t="str">
            <v>Australia</v>
          </cell>
          <cell r="C92">
            <v>6.3</v>
          </cell>
          <cell r="D92">
            <v>4.2</v>
          </cell>
        </row>
        <row r="93">
          <cell r="A93" t="str">
            <v>New Zealand</v>
          </cell>
          <cell r="C93">
            <v>0.9</v>
          </cell>
          <cell r="D93">
            <v>0.8</v>
          </cell>
        </row>
      </sheetData>
      <sheetData sheetId="13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October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20.3</v>
          </cell>
          <cell r="C9">
            <v>447.1</v>
          </cell>
          <cell r="D9">
            <v>484.9</v>
          </cell>
        </row>
        <row r="10">
          <cell r="A10" t="str">
            <v>Asia - total</v>
          </cell>
          <cell r="C10">
            <v>44.9</v>
          </cell>
          <cell r="D10">
            <v>47</v>
          </cell>
        </row>
        <row r="11">
          <cell r="A11"/>
          <cell r="C11" t="str">
            <v/>
          </cell>
          <cell r="D11"/>
        </row>
        <row r="12">
          <cell r="A12" t="str">
            <v>ASIA (FAR EAST)</v>
          </cell>
          <cell r="C12">
            <v>39.699999999999996</v>
          </cell>
          <cell r="D12">
            <v>38.799999999999997</v>
          </cell>
        </row>
        <row r="13">
          <cell r="A13" t="str">
            <v>India</v>
          </cell>
          <cell r="C13">
            <v>8.3000000000000007</v>
          </cell>
          <cell r="D13">
            <v>9.6999999999999993</v>
          </cell>
        </row>
        <row r="14">
          <cell r="A14" t="str">
            <v>Malaysia</v>
          </cell>
          <cell r="C14">
            <v>1.4</v>
          </cell>
          <cell r="D14">
            <v>1</v>
          </cell>
        </row>
        <row r="15">
          <cell r="A15" t="str">
            <v>Indonesia</v>
          </cell>
          <cell r="C15">
            <v>3.6</v>
          </cell>
          <cell r="D15">
            <v>3.4</v>
          </cell>
        </row>
        <row r="16">
          <cell r="A16" t="str">
            <v>Hong Kong</v>
          </cell>
          <cell r="C16">
            <v>1.2</v>
          </cell>
          <cell r="D16">
            <v>1.3</v>
          </cell>
        </row>
        <row r="17">
          <cell r="A17" t="str">
            <v>China</v>
          </cell>
          <cell r="C17">
            <v>11</v>
          </cell>
          <cell r="D17">
            <v>11</v>
          </cell>
        </row>
        <row r="18">
          <cell r="A18" t="str">
            <v>Japan</v>
          </cell>
          <cell r="C18">
            <v>1.7</v>
          </cell>
          <cell r="D18">
            <v>1.9</v>
          </cell>
        </row>
        <row r="19">
          <cell r="A19" t="str">
            <v>Taiwan</v>
          </cell>
          <cell r="C19">
            <v>1.3</v>
          </cell>
          <cell r="D19">
            <v>1.2</v>
          </cell>
        </row>
        <row r="20">
          <cell r="A20" t="str">
            <v>South Korea</v>
          </cell>
          <cell r="C20">
            <v>5</v>
          </cell>
          <cell r="D20">
            <v>4.2</v>
          </cell>
        </row>
        <row r="21">
          <cell r="A21" t="str">
            <v>Singapore</v>
          </cell>
          <cell r="C21">
            <v>1.1000000000000001</v>
          </cell>
          <cell r="D21">
            <v>0.8</v>
          </cell>
        </row>
        <row r="22">
          <cell r="A22" t="str">
            <v>Thailand</v>
          </cell>
          <cell r="C22">
            <v>0.3</v>
          </cell>
          <cell r="D22">
            <v>0.2</v>
          </cell>
        </row>
        <row r="23">
          <cell r="A23" t="str">
            <v>Philippines</v>
          </cell>
          <cell r="C23">
            <v>4.8</v>
          </cell>
          <cell r="D23">
            <v>4.0999999999999996</v>
          </cell>
        </row>
        <row r="24">
          <cell r="A24"/>
          <cell r="C24" t="str">
            <v/>
          </cell>
          <cell r="D24"/>
        </row>
        <row r="25">
          <cell r="A25" t="str">
            <v>Cyprus</v>
          </cell>
          <cell r="C25">
            <v>0.9</v>
          </cell>
          <cell r="D25">
            <v>0.8</v>
          </cell>
        </row>
        <row r="26">
          <cell r="A26" t="str">
            <v>Turkey</v>
          </cell>
          <cell r="C26">
            <v>1.7</v>
          </cell>
          <cell r="D26">
            <v>2.2999999999999998</v>
          </cell>
        </row>
        <row r="27">
          <cell r="A27" t="str">
            <v>Jordan</v>
          </cell>
          <cell r="C27">
            <v>1.3</v>
          </cell>
          <cell r="D27">
            <v>1</v>
          </cell>
        </row>
        <row r="28">
          <cell r="A28"/>
          <cell r="C28" t="str">
            <v/>
          </cell>
          <cell r="D28"/>
        </row>
        <row r="29">
          <cell r="A29" t="str">
            <v>AFRICA - total</v>
          </cell>
          <cell r="C29">
            <v>6</v>
          </cell>
          <cell r="D29">
            <v>6.9</v>
          </cell>
        </row>
        <row r="30">
          <cell r="A30" t="str">
            <v>South Africa</v>
          </cell>
          <cell r="C30">
            <v>2.1</v>
          </cell>
          <cell r="D30">
            <v>3</v>
          </cell>
        </row>
        <row r="31">
          <cell r="A31" t="str">
            <v>Egypt</v>
          </cell>
          <cell r="C31">
            <v>0.2</v>
          </cell>
          <cell r="D31">
            <v>0.1</v>
          </cell>
        </row>
        <row r="32">
          <cell r="A32" t="str">
            <v>Morocco</v>
          </cell>
          <cell r="C32">
            <v>0.3</v>
          </cell>
          <cell r="D32">
            <v>0.3</v>
          </cell>
        </row>
        <row r="33">
          <cell r="A33" t="str">
            <v>Nigeria</v>
          </cell>
          <cell r="C33">
            <v>0.5</v>
          </cell>
          <cell r="D33">
            <v>0.5</v>
          </cell>
        </row>
        <row r="34">
          <cell r="A34" t="str">
            <v>Kenya</v>
          </cell>
          <cell r="C34">
            <v>0.3</v>
          </cell>
          <cell r="D34">
            <v>0.5</v>
          </cell>
        </row>
        <row r="35">
          <cell r="A35"/>
          <cell r="C35" t="str">
            <v/>
          </cell>
          <cell r="D35"/>
        </row>
        <row r="36">
          <cell r="A36"/>
          <cell r="C36" t="str">
            <v/>
          </cell>
          <cell r="D36"/>
        </row>
        <row r="37">
          <cell r="A37" t="str">
            <v>EUROPE - total</v>
          </cell>
          <cell r="C37">
            <v>266.3</v>
          </cell>
          <cell r="D37">
            <v>296.7</v>
          </cell>
        </row>
        <row r="38">
          <cell r="A38" t="str">
            <v>NORDIC COUNTRIES - total</v>
          </cell>
          <cell r="C38">
            <v>12.6</v>
          </cell>
          <cell r="D38">
            <v>13.1</v>
          </cell>
        </row>
        <row r="39">
          <cell r="A39" t="str">
            <v>Finland</v>
          </cell>
          <cell r="C39">
            <v>2.2000000000000002</v>
          </cell>
          <cell r="D39">
            <v>2.2000000000000002</v>
          </cell>
        </row>
        <row r="40">
          <cell r="A40" t="str">
            <v>Sweden</v>
          </cell>
          <cell r="C40">
            <v>4.2</v>
          </cell>
          <cell r="D40">
            <v>4.5</v>
          </cell>
        </row>
        <row r="41">
          <cell r="A41" t="str">
            <v>Norway</v>
          </cell>
          <cell r="C41">
            <v>2.8</v>
          </cell>
          <cell r="D41">
            <v>2.5</v>
          </cell>
        </row>
        <row r="42">
          <cell r="A42" t="str">
            <v>Denmark</v>
          </cell>
          <cell r="C42">
            <v>3.4</v>
          </cell>
          <cell r="D42">
            <v>3.9</v>
          </cell>
        </row>
        <row r="43">
          <cell r="A43" t="str">
            <v>United Kingdom</v>
          </cell>
          <cell r="C43">
            <v>25.2</v>
          </cell>
          <cell r="D43">
            <v>26.2</v>
          </cell>
        </row>
        <row r="44">
          <cell r="A44" t="str">
            <v>Ireland</v>
          </cell>
          <cell r="C44">
            <v>1.9</v>
          </cell>
          <cell r="D44">
            <v>2</v>
          </cell>
        </row>
        <row r="45">
          <cell r="A45" t="str">
            <v>Netherlands</v>
          </cell>
          <cell r="C45">
            <v>9.5</v>
          </cell>
          <cell r="D45">
            <v>11.2</v>
          </cell>
        </row>
        <row r="46">
          <cell r="A46" t="str">
            <v>Belgium</v>
          </cell>
          <cell r="C46">
            <v>4.9000000000000004</v>
          </cell>
          <cell r="D46">
            <v>4.7</v>
          </cell>
        </row>
        <row r="47">
          <cell r="A47" t="str">
            <v>France</v>
          </cell>
          <cell r="C47">
            <v>36.799999999999997</v>
          </cell>
          <cell r="D47">
            <v>41.2</v>
          </cell>
        </row>
        <row r="48">
          <cell r="A48" t="str">
            <v>Italy</v>
          </cell>
          <cell r="C48">
            <v>13.9</v>
          </cell>
          <cell r="D48">
            <v>15.6</v>
          </cell>
        </row>
        <row r="49">
          <cell r="A49" t="str">
            <v>Switzerland</v>
          </cell>
          <cell r="C49">
            <v>8.1</v>
          </cell>
          <cell r="D49">
            <v>8.1</v>
          </cell>
        </row>
        <row r="50">
          <cell r="A50" t="str">
            <v>Germany</v>
          </cell>
          <cell r="C50">
            <v>35.4</v>
          </cell>
          <cell r="D50">
            <v>38.1</v>
          </cell>
        </row>
        <row r="51">
          <cell r="A51" t="str">
            <v>Austria</v>
          </cell>
          <cell r="C51">
            <v>4.9000000000000004</v>
          </cell>
          <cell r="D51">
            <v>4.8</v>
          </cell>
        </row>
        <row r="52">
          <cell r="A52" t="str">
            <v>Spain</v>
          </cell>
          <cell r="C52">
            <v>7.1</v>
          </cell>
          <cell r="D52">
            <v>7.5</v>
          </cell>
        </row>
        <row r="53">
          <cell r="A53" t="str">
            <v>Portugal</v>
          </cell>
          <cell r="C53">
            <v>1.6</v>
          </cell>
          <cell r="D53">
            <v>1.5</v>
          </cell>
        </row>
        <row r="54">
          <cell r="A54"/>
          <cell r="C54" t="str">
            <v/>
          </cell>
          <cell r="D54"/>
        </row>
        <row r="55">
          <cell r="A55" t="str">
            <v>TOTAL CIS</v>
          </cell>
          <cell r="C55">
            <v>58.100000000000009</v>
          </cell>
          <cell r="D55">
            <v>66.599999999999994</v>
          </cell>
        </row>
        <row r="56">
          <cell r="A56" t="str">
            <v>Russian Federation</v>
          </cell>
          <cell r="C56">
            <v>36.9</v>
          </cell>
          <cell r="D56">
            <v>43.3</v>
          </cell>
        </row>
        <row r="57">
          <cell r="A57" t="str">
            <v>Ukraine</v>
          </cell>
          <cell r="C57">
            <v>11.9</v>
          </cell>
          <cell r="D57">
            <v>16.7</v>
          </cell>
        </row>
        <row r="58">
          <cell r="A58" t="str">
            <v>Belarus</v>
          </cell>
          <cell r="C58">
            <v>3</v>
          </cell>
          <cell r="D58">
            <v>3.5</v>
          </cell>
        </row>
        <row r="59">
          <cell r="A59" t="str">
            <v>Moldova</v>
          </cell>
          <cell r="C59">
            <v>1</v>
          </cell>
          <cell r="D59">
            <v>1.2</v>
          </cell>
        </row>
        <row r="60">
          <cell r="A60" t="str">
            <v>Uzbekistan</v>
          </cell>
          <cell r="C60">
            <v>0.2</v>
          </cell>
          <cell r="D60">
            <v>0.4</v>
          </cell>
        </row>
        <row r="61">
          <cell r="A61" t="str">
            <v>Kazakhstan</v>
          </cell>
          <cell r="C61">
            <v>0.5</v>
          </cell>
          <cell r="D61">
            <v>0.8</v>
          </cell>
        </row>
        <row r="62">
          <cell r="A62" t="str">
            <v>Georgia</v>
          </cell>
          <cell r="C62">
            <v>0.7</v>
          </cell>
          <cell r="D62">
            <v>0.9</v>
          </cell>
        </row>
        <row r="63">
          <cell r="A63" t="str">
            <v>Estonia</v>
          </cell>
          <cell r="C63">
            <v>0.6</v>
          </cell>
          <cell r="D63">
            <v>0.7</v>
          </cell>
        </row>
        <row r="64">
          <cell r="A64" t="str">
            <v>Lithuania</v>
          </cell>
          <cell r="C64">
            <v>2.1</v>
          </cell>
          <cell r="D64">
            <v>2.2000000000000002</v>
          </cell>
        </row>
        <row r="65">
          <cell r="A65" t="str">
            <v>Latvia</v>
          </cell>
          <cell r="C65">
            <v>1.2</v>
          </cell>
          <cell r="D65">
            <v>1.7</v>
          </cell>
        </row>
        <row r="66">
          <cell r="A66"/>
          <cell r="C66" t="str">
            <v/>
          </cell>
          <cell r="D66"/>
        </row>
        <row r="67">
          <cell r="A67" t="str">
            <v>Poland</v>
          </cell>
          <cell r="C67">
            <v>12.3</v>
          </cell>
          <cell r="D67">
            <v>15.7</v>
          </cell>
        </row>
        <row r="68">
          <cell r="A68" t="str">
            <v>Hungary</v>
          </cell>
          <cell r="C68">
            <v>4.7</v>
          </cell>
          <cell r="D68">
            <v>4.8</v>
          </cell>
        </row>
        <row r="69">
          <cell r="A69" t="str">
            <v>Croatia</v>
          </cell>
          <cell r="C69">
            <v>1.3</v>
          </cell>
          <cell r="D69">
            <v>1.1000000000000001</v>
          </cell>
        </row>
        <row r="70">
          <cell r="A70" t="str">
            <v>Slovenia</v>
          </cell>
          <cell r="C70">
            <v>0.5</v>
          </cell>
          <cell r="D70">
            <v>0.5</v>
          </cell>
        </row>
        <row r="71">
          <cell r="A71" t="str">
            <v>Serbia</v>
          </cell>
          <cell r="C71">
            <v>0.7</v>
          </cell>
          <cell r="D71">
            <v>0.8</v>
          </cell>
        </row>
        <row r="72">
          <cell r="A72" t="str">
            <v>Romania</v>
          </cell>
          <cell r="C72">
            <v>15</v>
          </cell>
          <cell r="D72">
            <v>17.399999999999999</v>
          </cell>
        </row>
        <row r="73">
          <cell r="A73" t="str">
            <v>Bulgaria</v>
          </cell>
          <cell r="C73">
            <v>1.8</v>
          </cell>
          <cell r="D73">
            <v>2.4</v>
          </cell>
        </row>
        <row r="74">
          <cell r="A74" t="str">
            <v>Czech Republic</v>
          </cell>
          <cell r="C74">
            <v>3.8</v>
          </cell>
          <cell r="D74">
            <v>3.8</v>
          </cell>
        </row>
        <row r="75">
          <cell r="A75" t="str">
            <v>Slovakia</v>
          </cell>
          <cell r="C75">
            <v>2.4</v>
          </cell>
          <cell r="D75">
            <v>2.2000000000000002</v>
          </cell>
        </row>
        <row r="76">
          <cell r="A76" t="str">
            <v>Greece</v>
          </cell>
          <cell r="C76">
            <v>4</v>
          </cell>
          <cell r="D76">
            <v>4</v>
          </cell>
        </row>
        <row r="77">
          <cell r="A77"/>
          <cell r="C77" t="str">
            <v/>
          </cell>
          <cell r="D77"/>
        </row>
        <row r="78">
          <cell r="A78" t="str">
            <v>AMERICA - total</v>
          </cell>
          <cell r="C78">
            <v>123.2</v>
          </cell>
          <cell r="D78">
            <v>127.4</v>
          </cell>
        </row>
        <row r="79">
          <cell r="A79" t="str">
            <v>United States</v>
          </cell>
          <cell r="C79">
            <v>87.4</v>
          </cell>
          <cell r="D79">
            <v>91.5</v>
          </cell>
        </row>
        <row r="80">
          <cell r="A80" t="str">
            <v>Canada</v>
          </cell>
          <cell r="C80">
            <v>9.4</v>
          </cell>
          <cell r="D80">
            <v>11.4</v>
          </cell>
        </row>
        <row r="81">
          <cell r="A81" t="str">
            <v>Mexico</v>
          </cell>
          <cell r="C81">
            <v>6.5</v>
          </cell>
          <cell r="D81">
            <v>4.5</v>
          </cell>
        </row>
        <row r="82">
          <cell r="A82"/>
          <cell r="C82" t="str">
            <v/>
          </cell>
          <cell r="D82"/>
        </row>
        <row r="83">
          <cell r="A83" t="str">
            <v>CENTRAL &amp; SOUTH  AMERICA</v>
          </cell>
          <cell r="C83">
            <v>14.9</v>
          </cell>
          <cell r="D83">
            <v>20</v>
          </cell>
        </row>
        <row r="84">
          <cell r="A84" t="str">
            <v>Uruguay</v>
          </cell>
          <cell r="C84">
            <v>0.3</v>
          </cell>
          <cell r="D84">
            <v>0.3</v>
          </cell>
        </row>
        <row r="85">
          <cell r="A85" t="str">
            <v>Argentina</v>
          </cell>
          <cell r="C85">
            <v>2.5</v>
          </cell>
          <cell r="D85">
            <v>3</v>
          </cell>
        </row>
        <row r="86">
          <cell r="A86" t="str">
            <v>Brazil</v>
          </cell>
          <cell r="C86">
            <v>8.5</v>
          </cell>
          <cell r="D86">
            <v>8.1</v>
          </cell>
        </row>
        <row r="87">
          <cell r="A87" t="str">
            <v>Chile</v>
          </cell>
          <cell r="C87">
            <v>1.1000000000000001</v>
          </cell>
          <cell r="D87">
            <v>1</v>
          </cell>
        </row>
        <row r="88">
          <cell r="A88" t="str">
            <v>Colombia</v>
          </cell>
          <cell r="C88">
            <v>2.4</v>
          </cell>
          <cell r="D88">
            <v>2.7</v>
          </cell>
        </row>
        <row r="89">
          <cell r="A89" t="str">
            <v>Venezuela</v>
          </cell>
          <cell r="C89">
            <v>0.1</v>
          </cell>
          <cell r="D89">
            <v>0.1</v>
          </cell>
        </row>
        <row r="90">
          <cell r="A90"/>
          <cell r="C90" t="str">
            <v/>
          </cell>
          <cell r="D90"/>
        </row>
        <row r="91">
          <cell r="A91" t="str">
            <v>OCEANIA - total</v>
          </cell>
          <cell r="C91">
            <v>6</v>
          </cell>
          <cell r="D91">
            <v>6.2</v>
          </cell>
        </row>
        <row r="92">
          <cell r="A92" t="str">
            <v>Australia</v>
          </cell>
          <cell r="C92">
            <v>4.8</v>
          </cell>
          <cell r="D92">
            <v>4.9000000000000004</v>
          </cell>
        </row>
        <row r="93">
          <cell r="A93" t="str">
            <v>New Zealand</v>
          </cell>
          <cell r="C93">
            <v>0.9</v>
          </cell>
          <cell r="D93">
            <v>0.9</v>
          </cell>
        </row>
      </sheetData>
      <sheetData sheetId="14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November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>
            <v>15</v>
          </cell>
          <cell r="C9">
            <v>451.2</v>
          </cell>
          <cell r="D9">
            <v>388.5</v>
          </cell>
        </row>
        <row r="10">
          <cell r="A10" t="str">
            <v>Asia - total</v>
          </cell>
          <cell r="C10">
            <v>58.9</v>
          </cell>
          <cell r="D10">
            <v>51.8</v>
          </cell>
        </row>
        <row r="11">
          <cell r="A11"/>
          <cell r="C11" t="str">
            <v/>
          </cell>
          <cell r="D11"/>
        </row>
        <row r="12">
          <cell r="A12" t="str">
            <v>ASIA (FAR EAST)</v>
          </cell>
          <cell r="C12">
            <v>51.199999999999996</v>
          </cell>
          <cell r="D12">
            <v>44.1</v>
          </cell>
        </row>
        <row r="13">
          <cell r="A13" t="str">
            <v>India</v>
          </cell>
          <cell r="C13">
            <v>7.4</v>
          </cell>
          <cell r="D13">
            <v>8.3000000000000007</v>
          </cell>
        </row>
        <row r="14">
          <cell r="A14" t="str">
            <v>Malaysia</v>
          </cell>
          <cell r="C14">
            <v>3.7</v>
          </cell>
          <cell r="D14">
            <v>3.1</v>
          </cell>
        </row>
        <row r="15">
          <cell r="A15" t="str">
            <v>Indonesia</v>
          </cell>
          <cell r="C15">
            <v>5.3</v>
          </cell>
          <cell r="D15">
            <v>5</v>
          </cell>
        </row>
        <row r="16">
          <cell r="A16" t="str">
            <v>Hong Kong</v>
          </cell>
          <cell r="C16">
            <v>1.4</v>
          </cell>
          <cell r="D16">
            <v>0.8</v>
          </cell>
        </row>
        <row r="17">
          <cell r="A17" t="str">
            <v>China</v>
          </cell>
          <cell r="C17">
            <v>14.6</v>
          </cell>
          <cell r="D17">
            <v>10.7</v>
          </cell>
        </row>
        <row r="18">
          <cell r="A18" t="str">
            <v>Japan</v>
          </cell>
          <cell r="C18">
            <v>2.2000000000000002</v>
          </cell>
          <cell r="D18">
            <v>1.9</v>
          </cell>
        </row>
        <row r="19">
          <cell r="A19" t="str">
            <v>Taiwan</v>
          </cell>
          <cell r="C19">
            <v>1.4</v>
          </cell>
          <cell r="D19">
            <v>1.1000000000000001</v>
          </cell>
        </row>
        <row r="20">
          <cell r="A20" t="str">
            <v>South Korea</v>
          </cell>
          <cell r="C20">
            <v>4.9000000000000004</v>
          </cell>
          <cell r="D20">
            <v>4.4000000000000004</v>
          </cell>
        </row>
        <row r="21">
          <cell r="A21" t="str">
            <v>Singapore</v>
          </cell>
          <cell r="C21">
            <v>2.9</v>
          </cell>
          <cell r="D21">
            <v>2.5</v>
          </cell>
        </row>
        <row r="22">
          <cell r="A22" t="str">
            <v>Thailand</v>
          </cell>
          <cell r="C22">
            <v>0.3</v>
          </cell>
          <cell r="D22">
            <v>0.4</v>
          </cell>
        </row>
        <row r="23">
          <cell r="A23" t="str">
            <v>Philippines</v>
          </cell>
          <cell r="C23">
            <v>7.1</v>
          </cell>
          <cell r="D23">
            <v>5.9</v>
          </cell>
        </row>
        <row r="24">
          <cell r="A24"/>
          <cell r="C24" t="str">
            <v/>
          </cell>
          <cell r="D24"/>
        </row>
        <row r="25">
          <cell r="A25" t="str">
            <v>Cyprus</v>
          </cell>
          <cell r="C25">
            <v>1.1000000000000001</v>
          </cell>
          <cell r="D25">
            <v>0.9</v>
          </cell>
        </row>
        <row r="26">
          <cell r="A26" t="str">
            <v>Turkey</v>
          </cell>
          <cell r="C26">
            <v>3.4</v>
          </cell>
          <cell r="D26">
            <v>2.4</v>
          </cell>
        </row>
        <row r="27">
          <cell r="A27" t="str">
            <v>Jordan</v>
          </cell>
          <cell r="C27">
            <v>1.3</v>
          </cell>
          <cell r="D27">
            <v>1.3</v>
          </cell>
        </row>
        <row r="28">
          <cell r="A28"/>
          <cell r="C28" t="str">
            <v/>
          </cell>
          <cell r="D28"/>
        </row>
        <row r="29">
          <cell r="A29" t="str">
            <v>AFRICA - total</v>
          </cell>
          <cell r="C29">
            <v>6</v>
          </cell>
          <cell r="D29">
            <v>5.5</v>
          </cell>
        </row>
        <row r="30">
          <cell r="A30" t="str">
            <v>South Africa</v>
          </cell>
          <cell r="C30">
            <v>1.8</v>
          </cell>
          <cell r="D30">
            <v>1.4</v>
          </cell>
        </row>
        <row r="31">
          <cell r="A31" t="str">
            <v>Egypt</v>
          </cell>
          <cell r="C31">
            <v>0.2</v>
          </cell>
          <cell r="D31">
            <v>0.2</v>
          </cell>
        </row>
        <row r="32">
          <cell r="A32" t="str">
            <v>Morocco</v>
          </cell>
          <cell r="C32">
            <v>0.3</v>
          </cell>
          <cell r="D32">
            <v>0.3</v>
          </cell>
        </row>
        <row r="33">
          <cell r="A33" t="str">
            <v>Nigeria</v>
          </cell>
          <cell r="C33">
            <v>0.7</v>
          </cell>
          <cell r="D33">
            <v>0.5</v>
          </cell>
        </row>
        <row r="34">
          <cell r="A34" t="str">
            <v>Kenya</v>
          </cell>
          <cell r="C34">
            <v>0.9</v>
          </cell>
          <cell r="D34">
            <v>1</v>
          </cell>
        </row>
        <row r="35">
          <cell r="A35"/>
          <cell r="C35" t="str">
            <v/>
          </cell>
          <cell r="D35"/>
        </row>
        <row r="36">
          <cell r="A36"/>
          <cell r="C36" t="str">
            <v/>
          </cell>
          <cell r="D36"/>
        </row>
        <row r="37">
          <cell r="A37" t="str">
            <v>EUROPE - total</v>
          </cell>
          <cell r="C37">
            <v>262.8</v>
          </cell>
          <cell r="D37">
            <v>221.7</v>
          </cell>
        </row>
        <row r="38">
          <cell r="A38" t="str">
            <v>NORDIC COUNTRIES - total</v>
          </cell>
          <cell r="C38">
            <v>8.5</v>
          </cell>
          <cell r="D38">
            <v>8.1999999999999993</v>
          </cell>
        </row>
        <row r="39">
          <cell r="A39" t="str">
            <v>Finland</v>
          </cell>
          <cell r="C39">
            <v>2.1</v>
          </cell>
          <cell r="D39">
            <v>1.9</v>
          </cell>
        </row>
        <row r="40">
          <cell r="A40" t="str">
            <v>Sweden</v>
          </cell>
          <cell r="C40">
            <v>3.2</v>
          </cell>
          <cell r="D40">
            <v>3</v>
          </cell>
        </row>
        <row r="41">
          <cell r="A41" t="str">
            <v>Norway</v>
          </cell>
          <cell r="C41">
            <v>1.4</v>
          </cell>
          <cell r="D41">
            <v>1.4</v>
          </cell>
        </row>
        <row r="42">
          <cell r="A42" t="str">
            <v>Denmark</v>
          </cell>
          <cell r="C42">
            <v>1.8</v>
          </cell>
          <cell r="D42">
            <v>1.9</v>
          </cell>
        </row>
        <row r="43">
          <cell r="A43" t="str">
            <v>United Kingdom</v>
          </cell>
          <cell r="C43">
            <v>19.5</v>
          </cell>
          <cell r="D43">
            <v>16.600000000000001</v>
          </cell>
        </row>
        <row r="44">
          <cell r="A44" t="str">
            <v>Ireland</v>
          </cell>
          <cell r="C44">
            <v>1.4</v>
          </cell>
          <cell r="D44">
            <v>1</v>
          </cell>
        </row>
        <row r="45">
          <cell r="A45" t="str">
            <v>Netherlands</v>
          </cell>
          <cell r="C45">
            <v>8.4</v>
          </cell>
          <cell r="D45">
            <v>8</v>
          </cell>
        </row>
        <row r="46">
          <cell r="A46" t="str">
            <v>Belgium</v>
          </cell>
          <cell r="C46">
            <v>4.0999999999999996</v>
          </cell>
          <cell r="D46">
            <v>3.5</v>
          </cell>
        </row>
        <row r="47">
          <cell r="A47" t="str">
            <v>France</v>
          </cell>
          <cell r="C47">
            <v>29.2</v>
          </cell>
          <cell r="D47">
            <v>24.9</v>
          </cell>
        </row>
        <row r="48">
          <cell r="A48" t="str">
            <v>Italy</v>
          </cell>
          <cell r="C48">
            <v>20.3</v>
          </cell>
          <cell r="D48">
            <v>15.4</v>
          </cell>
        </row>
        <row r="49">
          <cell r="A49" t="str">
            <v>Switzerland</v>
          </cell>
          <cell r="C49">
            <v>5.0999999999999996</v>
          </cell>
          <cell r="D49">
            <v>4.8</v>
          </cell>
        </row>
        <row r="50">
          <cell r="A50" t="str">
            <v>Germany</v>
          </cell>
          <cell r="C50">
            <v>28.1</v>
          </cell>
          <cell r="D50">
            <v>25.1</v>
          </cell>
        </row>
        <row r="51">
          <cell r="A51" t="str">
            <v>Austria</v>
          </cell>
          <cell r="C51">
            <v>5.0999999999999996</v>
          </cell>
          <cell r="D51">
            <v>4.2</v>
          </cell>
        </row>
        <row r="52">
          <cell r="A52" t="str">
            <v>Spain</v>
          </cell>
          <cell r="C52">
            <v>9.4</v>
          </cell>
          <cell r="D52">
            <v>8.1999999999999993</v>
          </cell>
        </row>
        <row r="53">
          <cell r="A53" t="str">
            <v>Portugal</v>
          </cell>
          <cell r="C53">
            <v>1.8</v>
          </cell>
          <cell r="D53">
            <v>1</v>
          </cell>
        </row>
        <row r="54">
          <cell r="A54"/>
          <cell r="C54" t="str">
            <v/>
          </cell>
          <cell r="D54"/>
        </row>
        <row r="55">
          <cell r="A55" t="str">
            <v>TOTAL CIS</v>
          </cell>
          <cell r="C55">
            <v>58.199999999999989</v>
          </cell>
          <cell r="D55">
            <v>44.9</v>
          </cell>
        </row>
        <row r="56">
          <cell r="A56" t="str">
            <v>Russian Federation</v>
          </cell>
          <cell r="C56">
            <v>34.299999999999997</v>
          </cell>
          <cell r="D56">
            <v>29.2</v>
          </cell>
        </row>
        <row r="57">
          <cell r="A57" t="str">
            <v>Ukraine</v>
          </cell>
          <cell r="C57">
            <v>12.2</v>
          </cell>
          <cell r="D57">
            <v>10.6</v>
          </cell>
        </row>
        <row r="58">
          <cell r="A58" t="str">
            <v>Belarus</v>
          </cell>
          <cell r="C58">
            <v>2.9</v>
          </cell>
          <cell r="D58">
            <v>2.6</v>
          </cell>
        </row>
        <row r="59">
          <cell r="A59" t="str">
            <v>Moldova</v>
          </cell>
          <cell r="C59">
            <v>0.9</v>
          </cell>
          <cell r="D59">
            <v>0.9</v>
          </cell>
        </row>
        <row r="60">
          <cell r="A60" t="str">
            <v>Uzbekistan</v>
          </cell>
          <cell r="C60">
            <v>0.3</v>
          </cell>
          <cell r="D60">
            <v>0.3</v>
          </cell>
        </row>
        <row r="61">
          <cell r="A61" t="str">
            <v>Kazakhstan</v>
          </cell>
          <cell r="C61">
            <v>0.4</v>
          </cell>
          <cell r="D61">
            <v>0.5</v>
          </cell>
        </row>
        <row r="62">
          <cell r="A62" t="str">
            <v>Georgia</v>
          </cell>
          <cell r="C62">
            <v>0.8</v>
          </cell>
          <cell r="D62">
            <v>0.7</v>
          </cell>
        </row>
        <row r="63">
          <cell r="A63" t="str">
            <v>Estonia</v>
          </cell>
          <cell r="C63">
            <v>0.7</v>
          </cell>
          <cell r="D63">
            <v>0.6</v>
          </cell>
        </row>
        <row r="64">
          <cell r="A64" t="str">
            <v>Lithuania</v>
          </cell>
          <cell r="C64">
            <v>3.9</v>
          </cell>
          <cell r="D64">
            <v>2.9</v>
          </cell>
        </row>
        <row r="65">
          <cell r="A65" t="str">
            <v>Latvia</v>
          </cell>
          <cell r="C65">
            <v>1.8</v>
          </cell>
          <cell r="D65">
            <v>1.8</v>
          </cell>
        </row>
        <row r="66">
          <cell r="A66"/>
          <cell r="C66" t="str">
            <v/>
          </cell>
          <cell r="D66"/>
        </row>
        <row r="67">
          <cell r="A67" t="str">
            <v>Poland</v>
          </cell>
          <cell r="C67">
            <v>23.2</v>
          </cell>
          <cell r="D67">
            <v>17.3</v>
          </cell>
        </row>
        <row r="68">
          <cell r="A68" t="str">
            <v>Hungary</v>
          </cell>
          <cell r="C68">
            <v>5.8</v>
          </cell>
          <cell r="D68">
            <v>4.2</v>
          </cell>
        </row>
        <row r="69">
          <cell r="A69" t="str">
            <v>Croatia</v>
          </cell>
          <cell r="C69">
            <v>1.4</v>
          </cell>
          <cell r="D69">
            <v>1.1000000000000001</v>
          </cell>
        </row>
        <row r="70">
          <cell r="A70" t="str">
            <v>Slovenia</v>
          </cell>
          <cell r="C70">
            <v>0.4</v>
          </cell>
          <cell r="D70">
            <v>0.3</v>
          </cell>
        </row>
        <row r="71">
          <cell r="A71" t="str">
            <v>Serbia</v>
          </cell>
          <cell r="C71">
            <v>1.1000000000000001</v>
          </cell>
          <cell r="D71">
            <v>1</v>
          </cell>
        </row>
        <row r="72">
          <cell r="A72" t="str">
            <v>Romania</v>
          </cell>
          <cell r="C72">
            <v>15.4</v>
          </cell>
          <cell r="D72">
            <v>13.3</v>
          </cell>
        </row>
        <row r="73">
          <cell r="A73" t="str">
            <v>Bulgaria</v>
          </cell>
          <cell r="C73">
            <v>3.1</v>
          </cell>
          <cell r="D73">
            <v>2.5</v>
          </cell>
        </row>
        <row r="74">
          <cell r="A74" t="str">
            <v>Czech Republic</v>
          </cell>
          <cell r="C74">
            <v>5</v>
          </cell>
          <cell r="D74">
            <v>4.2</v>
          </cell>
        </row>
        <row r="75">
          <cell r="A75" t="str">
            <v>Slovakia</v>
          </cell>
          <cell r="C75">
            <v>3.5</v>
          </cell>
          <cell r="D75">
            <v>2.5</v>
          </cell>
        </row>
        <row r="76">
          <cell r="A76" t="str">
            <v>Greece</v>
          </cell>
          <cell r="C76">
            <v>5.2</v>
          </cell>
          <cell r="D76">
            <v>3.7</v>
          </cell>
        </row>
        <row r="77">
          <cell r="A77"/>
          <cell r="C77" t="str">
            <v/>
          </cell>
          <cell r="D77"/>
        </row>
        <row r="78">
          <cell r="A78" t="str">
            <v>AMERICA - total</v>
          </cell>
          <cell r="C78">
            <v>118.2</v>
          </cell>
          <cell r="D78">
            <v>104.9</v>
          </cell>
        </row>
        <row r="79">
          <cell r="A79" t="str">
            <v>United States</v>
          </cell>
          <cell r="C79">
            <v>81.900000000000006</v>
          </cell>
          <cell r="D79">
            <v>77.900000000000006</v>
          </cell>
        </row>
        <row r="80">
          <cell r="A80" t="str">
            <v>Canada</v>
          </cell>
          <cell r="C80">
            <v>9.4</v>
          </cell>
          <cell r="D80">
            <v>8.5</v>
          </cell>
        </row>
        <row r="81">
          <cell r="A81" t="str">
            <v>Mexico</v>
          </cell>
          <cell r="C81">
            <v>5.7</v>
          </cell>
          <cell r="D81">
            <v>3.7</v>
          </cell>
        </row>
        <row r="82">
          <cell r="A82"/>
          <cell r="C82" t="str">
            <v/>
          </cell>
          <cell r="D82"/>
        </row>
        <row r="83">
          <cell r="A83" t="str">
            <v>CENTRAL &amp; SOUTH  AMERICA</v>
          </cell>
          <cell r="C83">
            <v>21.3</v>
          </cell>
          <cell r="D83">
            <v>14.8</v>
          </cell>
        </row>
        <row r="84">
          <cell r="A84" t="str">
            <v>Uruguay</v>
          </cell>
          <cell r="C84">
            <v>0.3</v>
          </cell>
          <cell r="D84">
            <v>0.3</v>
          </cell>
        </row>
        <row r="85">
          <cell r="A85" t="str">
            <v>Argentina</v>
          </cell>
          <cell r="C85">
            <v>2.2000000000000002</v>
          </cell>
          <cell r="D85">
            <v>1.7</v>
          </cell>
        </row>
        <row r="86">
          <cell r="A86" t="str">
            <v>Brazil</v>
          </cell>
          <cell r="C86">
            <v>11.1</v>
          </cell>
          <cell r="D86">
            <v>7.3</v>
          </cell>
        </row>
        <row r="87">
          <cell r="A87" t="str">
            <v>Chile</v>
          </cell>
          <cell r="C87">
            <v>1</v>
          </cell>
          <cell r="D87">
            <v>1</v>
          </cell>
        </row>
        <row r="88">
          <cell r="A88" t="str">
            <v>Colombia</v>
          </cell>
          <cell r="C88">
            <v>2.2999999999999998</v>
          </cell>
          <cell r="D88">
            <v>1.8</v>
          </cell>
        </row>
        <row r="89">
          <cell r="A89" t="str">
            <v>Venezuela</v>
          </cell>
          <cell r="C89">
            <v>0.1</v>
          </cell>
          <cell r="D89">
            <v>0.1</v>
          </cell>
        </row>
        <row r="90">
          <cell r="A90"/>
          <cell r="C90" t="str">
            <v/>
          </cell>
          <cell r="D90"/>
        </row>
        <row r="91">
          <cell r="A91" t="str">
            <v>OCEANIA - total</v>
          </cell>
          <cell r="C91">
            <v>4.7</v>
          </cell>
          <cell r="D91">
            <v>4</v>
          </cell>
        </row>
        <row r="92">
          <cell r="A92" t="str">
            <v>Australia</v>
          </cell>
          <cell r="C92">
            <v>4</v>
          </cell>
          <cell r="D92">
            <v>3.2</v>
          </cell>
        </row>
        <row r="93">
          <cell r="A93" t="str">
            <v>New Zealand</v>
          </cell>
          <cell r="C93">
            <v>0.6</v>
          </cell>
          <cell r="D93">
            <v>0.6</v>
          </cell>
        </row>
      </sheetData>
      <sheetData sheetId="15">
        <row r="1">
          <cell r="A1"/>
          <cell r="B1"/>
        </row>
        <row r="2">
          <cell r="A2"/>
          <cell r="B2"/>
        </row>
        <row r="3">
          <cell r="A3"/>
          <cell r="B3"/>
        </row>
        <row r="4">
          <cell r="A4"/>
          <cell r="D4"/>
        </row>
        <row r="5">
          <cell r="A5"/>
          <cell r="D5"/>
        </row>
        <row r="6">
          <cell r="A6"/>
          <cell r="D6"/>
        </row>
        <row r="7">
          <cell r="A7"/>
          <cell r="B7" t="str">
            <v>December</v>
          </cell>
          <cell r="C7"/>
          <cell r="D7"/>
        </row>
        <row r="8">
          <cell r="A8"/>
          <cell r="B8">
            <v>2020</v>
          </cell>
          <cell r="C8">
            <v>2019</v>
          </cell>
          <cell r="D8">
            <v>2018</v>
          </cell>
        </row>
        <row r="9">
          <cell r="A9" t="str">
            <v>GRAND TOTAL</v>
          </cell>
          <cell r="B9" t="str">
            <v>'=IF(AND('הודעת למס מעובדת'!$L$2=1,$A9&lt;&gt;""),VLOOKUP($A9,'הודעת למס מעובדת'!$A$13:$I$99,8,FALSE),"")</v>
          </cell>
          <cell r="C9">
            <v>358.3</v>
          </cell>
          <cell r="D9">
            <v>325.3</v>
          </cell>
        </row>
        <row r="10">
          <cell r="A10" t="str">
            <v>Asia - total</v>
          </cell>
          <cell r="B10"/>
          <cell r="C10">
            <v>45.2</v>
          </cell>
          <cell r="D10">
            <v>37.9</v>
          </cell>
        </row>
        <row r="11">
          <cell r="A11"/>
          <cell r="B11"/>
          <cell r="C11" t="str">
            <v/>
          </cell>
          <cell r="D11"/>
        </row>
        <row r="12">
          <cell r="A12" t="str">
            <v>ASIA (FAR EAST)</v>
          </cell>
          <cell r="B12"/>
          <cell r="C12">
            <v>38.999999999999993</v>
          </cell>
          <cell r="D12">
            <v>31.1</v>
          </cell>
        </row>
        <row r="13">
          <cell r="A13" t="str">
            <v>India</v>
          </cell>
          <cell r="B13"/>
          <cell r="C13">
            <v>4.9000000000000004</v>
          </cell>
          <cell r="D13">
            <v>4</v>
          </cell>
        </row>
        <row r="14">
          <cell r="A14" t="str">
            <v>Malaysia</v>
          </cell>
          <cell r="B14"/>
          <cell r="C14">
            <v>2.5</v>
          </cell>
          <cell r="D14">
            <v>2.9</v>
          </cell>
        </row>
        <row r="15">
          <cell r="A15" t="str">
            <v>Indonesia</v>
          </cell>
          <cell r="B15"/>
          <cell r="C15">
            <v>5.6</v>
          </cell>
          <cell r="D15">
            <v>3.1</v>
          </cell>
        </row>
        <row r="16">
          <cell r="A16" t="str">
            <v>Hong Kong</v>
          </cell>
          <cell r="B16"/>
          <cell r="C16">
            <v>1.2</v>
          </cell>
          <cell r="D16">
            <v>1</v>
          </cell>
        </row>
        <row r="17">
          <cell r="A17" t="str">
            <v>China</v>
          </cell>
          <cell r="B17"/>
          <cell r="C17">
            <v>11.7</v>
          </cell>
          <cell r="D17">
            <v>9.3000000000000007</v>
          </cell>
        </row>
        <row r="18">
          <cell r="A18" t="str">
            <v>Japan</v>
          </cell>
          <cell r="B18"/>
          <cell r="C18">
            <v>2.8</v>
          </cell>
          <cell r="D18">
            <v>2</v>
          </cell>
        </row>
        <row r="19">
          <cell r="A19" t="str">
            <v>Taiwan</v>
          </cell>
          <cell r="B19"/>
          <cell r="C19">
            <v>1.2</v>
          </cell>
          <cell r="D19">
            <v>0.8</v>
          </cell>
        </row>
        <row r="20">
          <cell r="A20" t="str">
            <v>South Korea</v>
          </cell>
          <cell r="B20"/>
          <cell r="C20">
            <v>2.5</v>
          </cell>
          <cell r="D20">
            <v>2.2000000000000002</v>
          </cell>
        </row>
        <row r="21">
          <cell r="A21" t="str">
            <v>Singapore</v>
          </cell>
          <cell r="B21"/>
          <cell r="C21">
            <v>3.9</v>
          </cell>
          <cell r="D21">
            <v>3.4</v>
          </cell>
        </row>
        <row r="22">
          <cell r="A22" t="str">
            <v>Thailand</v>
          </cell>
          <cell r="B22"/>
          <cell r="C22">
            <v>0.4</v>
          </cell>
          <cell r="D22">
            <v>0.4</v>
          </cell>
        </row>
        <row r="23">
          <cell r="A23" t="str">
            <v>Philippines</v>
          </cell>
          <cell r="B23"/>
          <cell r="C23">
            <v>2.2999999999999998</v>
          </cell>
          <cell r="D23">
            <v>2</v>
          </cell>
        </row>
        <row r="24">
          <cell r="A24"/>
          <cell r="B24"/>
          <cell r="C24" t="str">
            <v/>
          </cell>
          <cell r="D24"/>
        </row>
        <row r="25">
          <cell r="A25" t="str">
            <v>Cyprus</v>
          </cell>
          <cell r="B25"/>
          <cell r="C25">
            <v>0.7</v>
          </cell>
          <cell r="D25">
            <v>0.6</v>
          </cell>
        </row>
        <row r="26">
          <cell r="A26" t="str">
            <v>Turkey</v>
          </cell>
          <cell r="B26"/>
          <cell r="C26">
            <v>2.8</v>
          </cell>
          <cell r="D26">
            <v>2.2000000000000002</v>
          </cell>
        </row>
        <row r="27">
          <cell r="A27" t="str">
            <v>Jordan</v>
          </cell>
          <cell r="B27"/>
          <cell r="C27">
            <v>1.2</v>
          </cell>
          <cell r="D27">
            <v>1.1000000000000001</v>
          </cell>
        </row>
        <row r="28">
          <cell r="A28"/>
          <cell r="B28"/>
          <cell r="C28" t="str">
            <v/>
          </cell>
          <cell r="D28"/>
        </row>
        <row r="29">
          <cell r="A29" t="str">
            <v>AFRICA - total</v>
          </cell>
          <cell r="B29"/>
          <cell r="C29">
            <v>10.3</v>
          </cell>
          <cell r="D29">
            <v>8.6</v>
          </cell>
        </row>
        <row r="30">
          <cell r="A30" t="str">
            <v>South Africa</v>
          </cell>
          <cell r="B30"/>
          <cell r="C30">
            <v>3.7</v>
          </cell>
          <cell r="D30">
            <v>2.8</v>
          </cell>
        </row>
        <row r="31">
          <cell r="A31" t="str">
            <v>Egypt</v>
          </cell>
          <cell r="B31"/>
          <cell r="C31">
            <v>0.1</v>
          </cell>
          <cell r="D31">
            <v>0.1</v>
          </cell>
        </row>
        <row r="32">
          <cell r="A32" t="str">
            <v>Morocco</v>
          </cell>
          <cell r="B32"/>
          <cell r="C32">
            <v>0.3</v>
          </cell>
          <cell r="D32">
            <v>0.2</v>
          </cell>
        </row>
        <row r="33">
          <cell r="A33" t="str">
            <v>Nigeria</v>
          </cell>
          <cell r="B33"/>
          <cell r="C33">
            <v>3.9</v>
          </cell>
          <cell r="D33">
            <v>3.5</v>
          </cell>
        </row>
        <row r="34">
          <cell r="A34" t="str">
            <v>Kenya</v>
          </cell>
          <cell r="B34"/>
          <cell r="C34">
            <v>0.2</v>
          </cell>
          <cell r="D34">
            <v>0.2</v>
          </cell>
        </row>
        <row r="35">
          <cell r="A35"/>
          <cell r="B35"/>
          <cell r="C35" t="str">
            <v/>
          </cell>
          <cell r="D35"/>
        </row>
        <row r="36">
          <cell r="A36"/>
          <cell r="B36"/>
          <cell r="C36" t="str">
            <v/>
          </cell>
          <cell r="D36"/>
        </row>
        <row r="37">
          <cell r="A37" t="str">
            <v>EUROPE - total</v>
          </cell>
          <cell r="B37"/>
          <cell r="C37">
            <v>195.1</v>
          </cell>
          <cell r="D37">
            <v>185.5</v>
          </cell>
        </row>
        <row r="38">
          <cell r="A38" t="str">
            <v>NORDIC COUNTRIES - total</v>
          </cell>
          <cell r="B38"/>
          <cell r="C38">
            <v>6.3999999999999995</v>
          </cell>
          <cell r="D38">
            <v>6.8</v>
          </cell>
        </row>
        <row r="39">
          <cell r="A39" t="str">
            <v>Finland</v>
          </cell>
          <cell r="B39"/>
          <cell r="C39">
            <v>1.6</v>
          </cell>
          <cell r="D39">
            <v>1.8</v>
          </cell>
        </row>
        <row r="40">
          <cell r="A40" t="str">
            <v>Sweden</v>
          </cell>
          <cell r="B40"/>
          <cell r="C40">
            <v>2.5</v>
          </cell>
          <cell r="D40">
            <v>2.6</v>
          </cell>
        </row>
        <row r="41">
          <cell r="A41" t="str">
            <v>Norway</v>
          </cell>
          <cell r="B41"/>
          <cell r="C41">
            <v>0.8</v>
          </cell>
          <cell r="D41">
            <v>0.9</v>
          </cell>
        </row>
        <row r="42">
          <cell r="A42" t="str">
            <v>Denmark</v>
          </cell>
          <cell r="B42"/>
          <cell r="C42">
            <v>1.5</v>
          </cell>
          <cell r="D42">
            <v>1.4</v>
          </cell>
        </row>
        <row r="43">
          <cell r="A43" t="str">
            <v>United Kingdom</v>
          </cell>
          <cell r="B43"/>
          <cell r="C43">
            <v>16.7</v>
          </cell>
          <cell r="D43">
            <v>14.7</v>
          </cell>
        </row>
        <row r="44">
          <cell r="A44" t="str">
            <v>Ireland</v>
          </cell>
          <cell r="B44"/>
          <cell r="C44">
            <v>0.8</v>
          </cell>
          <cell r="D44">
            <v>0.7</v>
          </cell>
        </row>
        <row r="45">
          <cell r="A45" t="str">
            <v>Netherlands</v>
          </cell>
          <cell r="B45"/>
          <cell r="C45">
            <v>6</v>
          </cell>
          <cell r="D45">
            <v>6.1</v>
          </cell>
        </row>
        <row r="46">
          <cell r="A46" t="str">
            <v>Belgium</v>
          </cell>
          <cell r="B46"/>
          <cell r="C46">
            <v>3.7</v>
          </cell>
          <cell r="D46">
            <v>3.3</v>
          </cell>
        </row>
        <row r="47">
          <cell r="A47" t="str">
            <v>France</v>
          </cell>
          <cell r="B47"/>
          <cell r="C47">
            <v>29.3</v>
          </cell>
          <cell r="D47">
            <v>29.6</v>
          </cell>
        </row>
        <row r="48">
          <cell r="A48" t="str">
            <v>Italy</v>
          </cell>
          <cell r="B48"/>
          <cell r="C48">
            <v>21.5</v>
          </cell>
          <cell r="D48">
            <v>20.5</v>
          </cell>
        </row>
        <row r="49">
          <cell r="A49" t="str">
            <v>Switzerland</v>
          </cell>
          <cell r="B49"/>
          <cell r="C49">
            <v>4.7</v>
          </cell>
          <cell r="D49">
            <v>4.3</v>
          </cell>
        </row>
        <row r="50">
          <cell r="A50" t="str">
            <v>Germany</v>
          </cell>
          <cell r="B50"/>
          <cell r="C50">
            <v>20.100000000000001</v>
          </cell>
          <cell r="D50">
            <v>19.5</v>
          </cell>
        </row>
        <row r="51">
          <cell r="A51" t="str">
            <v>Austria</v>
          </cell>
          <cell r="B51"/>
          <cell r="C51">
            <v>4.0999999999999996</v>
          </cell>
          <cell r="D51">
            <v>4</v>
          </cell>
        </row>
        <row r="52">
          <cell r="A52" t="str">
            <v>Spain</v>
          </cell>
          <cell r="B52"/>
          <cell r="C52">
            <v>9.8000000000000007</v>
          </cell>
          <cell r="D52">
            <v>8.1999999999999993</v>
          </cell>
        </row>
        <row r="53">
          <cell r="A53" t="str">
            <v>Portugal</v>
          </cell>
          <cell r="B53"/>
          <cell r="C53">
            <v>1.1000000000000001</v>
          </cell>
          <cell r="D53">
            <v>0.7</v>
          </cell>
        </row>
        <row r="54">
          <cell r="A54"/>
          <cell r="B54"/>
          <cell r="C54" t="str">
            <v/>
          </cell>
          <cell r="D54"/>
        </row>
        <row r="55">
          <cell r="A55" t="str">
            <v>TOTAL CIS</v>
          </cell>
          <cell r="B55"/>
          <cell r="C55">
            <v>41.20000000000001</v>
          </cell>
          <cell r="D55">
            <v>35.200000000000003</v>
          </cell>
        </row>
        <row r="56">
          <cell r="A56" t="str">
            <v>Russian Federation</v>
          </cell>
          <cell r="B56"/>
          <cell r="C56">
            <v>22.1</v>
          </cell>
          <cell r="D56">
            <v>22</v>
          </cell>
        </row>
        <row r="57">
          <cell r="A57" t="str">
            <v>Ukraine</v>
          </cell>
          <cell r="B57"/>
          <cell r="C57">
            <v>9.6999999999999993</v>
          </cell>
          <cell r="D57">
            <v>9.1999999999999993</v>
          </cell>
        </row>
        <row r="58">
          <cell r="A58" t="str">
            <v>Belarus</v>
          </cell>
          <cell r="B58"/>
          <cell r="C58">
            <v>1.8</v>
          </cell>
          <cell r="D58">
            <v>1.7</v>
          </cell>
        </row>
        <row r="59">
          <cell r="A59" t="str">
            <v>Moldova</v>
          </cell>
          <cell r="B59"/>
          <cell r="C59">
            <v>1</v>
          </cell>
          <cell r="D59">
            <v>0.8</v>
          </cell>
        </row>
        <row r="60">
          <cell r="A60" t="str">
            <v>Uzbekistan</v>
          </cell>
          <cell r="B60"/>
          <cell r="C60">
            <v>0.2</v>
          </cell>
          <cell r="D60">
            <v>0.3</v>
          </cell>
        </row>
        <row r="61">
          <cell r="A61" t="str">
            <v>Kazakhstan</v>
          </cell>
          <cell r="B61"/>
          <cell r="C61">
            <v>0.3</v>
          </cell>
          <cell r="D61">
            <v>0.4</v>
          </cell>
        </row>
        <row r="62">
          <cell r="A62" t="str">
            <v>Georgia</v>
          </cell>
          <cell r="B62"/>
          <cell r="C62">
            <v>0.7</v>
          </cell>
          <cell r="D62">
            <v>0.7</v>
          </cell>
        </row>
        <row r="63">
          <cell r="A63" t="str">
            <v>Estonia</v>
          </cell>
          <cell r="B63"/>
          <cell r="C63">
            <v>0.7</v>
          </cell>
          <cell r="D63">
            <v>0.6</v>
          </cell>
        </row>
        <row r="64">
          <cell r="A64" t="str">
            <v>Lithuania</v>
          </cell>
          <cell r="B64"/>
          <cell r="C64">
            <v>3.2</v>
          </cell>
          <cell r="D64">
            <v>2.2000000000000002</v>
          </cell>
        </row>
        <row r="65">
          <cell r="A65" t="str">
            <v>Latvia</v>
          </cell>
          <cell r="B65"/>
          <cell r="C65">
            <v>1.5</v>
          </cell>
          <cell r="D65">
            <v>1.4</v>
          </cell>
        </row>
        <row r="66">
          <cell r="A66"/>
          <cell r="B66"/>
          <cell r="C66" t="str">
            <v/>
          </cell>
          <cell r="D66"/>
        </row>
        <row r="67">
          <cell r="A67" t="str">
            <v>Poland</v>
          </cell>
          <cell r="B67"/>
          <cell r="C67">
            <v>11.6</v>
          </cell>
          <cell r="D67">
            <v>10.7</v>
          </cell>
        </row>
        <row r="68">
          <cell r="A68" t="str">
            <v>Hungary</v>
          </cell>
          <cell r="B68"/>
          <cell r="C68">
            <v>2.7</v>
          </cell>
          <cell r="D68">
            <v>3</v>
          </cell>
        </row>
        <row r="69">
          <cell r="A69" t="str">
            <v>Croatia</v>
          </cell>
          <cell r="B69"/>
          <cell r="C69">
            <v>0.4</v>
          </cell>
          <cell r="D69">
            <v>0.4</v>
          </cell>
        </row>
        <row r="70">
          <cell r="A70" t="str">
            <v>Slovenia</v>
          </cell>
          <cell r="B70"/>
          <cell r="C70">
            <v>0.5</v>
          </cell>
          <cell r="D70">
            <v>0.3</v>
          </cell>
        </row>
        <row r="71">
          <cell r="A71" t="str">
            <v>Serbia</v>
          </cell>
          <cell r="B71"/>
          <cell r="C71">
            <v>0.7</v>
          </cell>
          <cell r="D71">
            <v>0.6</v>
          </cell>
        </row>
        <row r="72">
          <cell r="A72" t="str">
            <v>Romania</v>
          </cell>
          <cell r="B72"/>
          <cell r="C72">
            <v>5.6</v>
          </cell>
          <cell r="D72">
            <v>6</v>
          </cell>
        </row>
        <row r="73">
          <cell r="A73" t="str">
            <v>Bulgaria</v>
          </cell>
          <cell r="B73"/>
          <cell r="C73">
            <v>1.6</v>
          </cell>
          <cell r="D73">
            <v>1.6</v>
          </cell>
        </row>
        <row r="74">
          <cell r="A74" t="str">
            <v>Czech Republic</v>
          </cell>
          <cell r="B74"/>
          <cell r="C74">
            <v>2.4</v>
          </cell>
          <cell r="D74">
            <v>2.4</v>
          </cell>
        </row>
        <row r="75">
          <cell r="A75" t="str">
            <v>Slovakia</v>
          </cell>
          <cell r="B75"/>
          <cell r="C75">
            <v>1.4</v>
          </cell>
          <cell r="D75">
            <v>1.2</v>
          </cell>
        </row>
        <row r="76">
          <cell r="A76" t="str">
            <v>Greece</v>
          </cell>
          <cell r="B76"/>
          <cell r="C76">
            <v>3.1</v>
          </cell>
          <cell r="D76">
            <v>2.2000000000000002</v>
          </cell>
        </row>
        <row r="77">
          <cell r="A77"/>
          <cell r="B77"/>
          <cell r="C77" t="str">
            <v/>
          </cell>
          <cell r="D77"/>
        </row>
        <row r="78">
          <cell r="A78" t="str">
            <v>AMERICA - total</v>
          </cell>
          <cell r="B78"/>
          <cell r="C78">
            <v>102.1</v>
          </cell>
          <cell r="D78">
            <v>87.8</v>
          </cell>
        </row>
        <row r="79">
          <cell r="A79" t="str">
            <v>United States</v>
          </cell>
          <cell r="B79"/>
          <cell r="C79">
            <v>79.7</v>
          </cell>
          <cell r="D79">
            <v>67.8</v>
          </cell>
        </row>
        <row r="80">
          <cell r="A80" t="str">
            <v>Canada</v>
          </cell>
          <cell r="B80"/>
          <cell r="C80">
            <v>6.3</v>
          </cell>
          <cell r="D80">
            <v>6.2</v>
          </cell>
        </row>
        <row r="81">
          <cell r="A81" t="str">
            <v>Mexico</v>
          </cell>
          <cell r="B81"/>
          <cell r="C81">
            <v>3.5</v>
          </cell>
          <cell r="D81">
            <v>3.1</v>
          </cell>
        </row>
        <row r="82">
          <cell r="A82"/>
          <cell r="B82"/>
          <cell r="C82" t="str">
            <v/>
          </cell>
          <cell r="D82"/>
        </row>
        <row r="83">
          <cell r="A83" t="str">
            <v>CENTRAL &amp; SOUTH  AMERICA</v>
          </cell>
          <cell r="B83"/>
          <cell r="C83">
            <v>10.1</v>
          </cell>
          <cell r="D83">
            <v>10.7</v>
          </cell>
        </row>
        <row r="84">
          <cell r="A84" t="str">
            <v>Uruguay</v>
          </cell>
          <cell r="B84"/>
          <cell r="C84">
            <v>0.2</v>
          </cell>
          <cell r="D84">
            <v>0.1</v>
          </cell>
        </row>
        <row r="85">
          <cell r="A85" t="str">
            <v>Argentina</v>
          </cell>
          <cell r="B85"/>
          <cell r="C85">
            <v>2.2000000000000002</v>
          </cell>
          <cell r="D85">
            <v>2.2999999999999998</v>
          </cell>
        </row>
        <row r="86">
          <cell r="A86" t="str">
            <v>Brazil</v>
          </cell>
          <cell r="B86"/>
          <cell r="C86">
            <v>5.0999999999999996</v>
          </cell>
          <cell r="D86">
            <v>4.3</v>
          </cell>
        </row>
        <row r="87">
          <cell r="A87" t="str">
            <v>Chile</v>
          </cell>
          <cell r="B87"/>
          <cell r="C87">
            <v>0.7</v>
          </cell>
          <cell r="D87">
            <v>0.6</v>
          </cell>
        </row>
        <row r="88">
          <cell r="A88" t="str">
            <v>Colombia</v>
          </cell>
          <cell r="B88"/>
          <cell r="C88">
            <v>1.8</v>
          </cell>
          <cell r="D88">
            <v>1.2</v>
          </cell>
        </row>
        <row r="89">
          <cell r="A89" t="str">
            <v>Venezuela</v>
          </cell>
          <cell r="B89"/>
          <cell r="C89">
            <v>0.1</v>
          </cell>
          <cell r="D89">
            <v>0.1</v>
          </cell>
        </row>
        <row r="90">
          <cell r="A90"/>
          <cell r="B90"/>
          <cell r="C90" t="str">
            <v/>
          </cell>
          <cell r="D90"/>
        </row>
        <row r="91">
          <cell r="A91" t="str">
            <v>OCEANIA - total</v>
          </cell>
          <cell r="B91"/>
          <cell r="C91">
            <v>5.0999999999999996</v>
          </cell>
          <cell r="D91">
            <v>4.9000000000000004</v>
          </cell>
        </row>
        <row r="92">
          <cell r="A92" t="str">
            <v>Australia</v>
          </cell>
          <cell r="B92"/>
          <cell r="C92">
            <v>4.4000000000000004</v>
          </cell>
          <cell r="D92">
            <v>4.2</v>
          </cell>
        </row>
        <row r="93">
          <cell r="A93" t="str">
            <v>New Zealand</v>
          </cell>
          <cell r="B93"/>
          <cell r="C93">
            <v>0.6</v>
          </cell>
          <cell r="D93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4"/>
  <sheetViews>
    <sheetView topLeftCell="A94" workbookViewId="0">
      <selection activeCell="I118" sqref="I118"/>
    </sheetView>
  </sheetViews>
  <sheetFormatPr defaultRowHeight="14.25" x14ac:dyDescent="0.2"/>
  <cols>
    <col min="1" max="1" width="30.125" bestFit="1" customWidth="1"/>
    <col min="2" max="2" width="20.25" style="3" bestFit="1" customWidth="1"/>
    <col min="3" max="3" width="26.25" bestFit="1" customWidth="1"/>
    <col min="5" max="5" width="9" style="109"/>
    <col min="8" max="8" width="9" style="109"/>
    <col min="12" max="12" width="9" style="109"/>
    <col min="13" max="13" width="16.875" bestFit="1" customWidth="1"/>
    <col min="15" max="15" width="9" style="109"/>
    <col min="17" max="17" width="19.5" bestFit="1" customWidth="1"/>
  </cols>
  <sheetData>
    <row r="1" spans="2:17" x14ac:dyDescent="0.2">
      <c r="J1">
        <v>1</v>
      </c>
      <c r="K1" t="s">
        <v>5</v>
      </c>
      <c r="M1" t="s">
        <v>133</v>
      </c>
    </row>
    <row r="2" spans="2:17" x14ac:dyDescent="0.2">
      <c r="J2">
        <v>2</v>
      </c>
      <c r="K2" t="s">
        <v>129</v>
      </c>
      <c r="L2" s="109">
        <v>1</v>
      </c>
      <c r="M2">
        <f ca="1">MONTH(TODAY())</f>
        <v>11</v>
      </c>
    </row>
    <row r="3" spans="2:17" x14ac:dyDescent="0.2">
      <c r="J3">
        <v>3</v>
      </c>
      <c r="K3" t="s">
        <v>134</v>
      </c>
    </row>
    <row r="4" spans="2:17" x14ac:dyDescent="0.2">
      <c r="J4">
        <v>4</v>
      </c>
      <c r="K4" t="s">
        <v>135</v>
      </c>
    </row>
    <row r="5" spans="2:17" x14ac:dyDescent="0.2">
      <c r="J5">
        <v>5</v>
      </c>
      <c r="K5" t="s">
        <v>136</v>
      </c>
    </row>
    <row r="6" spans="2:17" x14ac:dyDescent="0.2">
      <c r="J6">
        <v>6</v>
      </c>
      <c r="K6" t="s">
        <v>137</v>
      </c>
    </row>
    <row r="7" spans="2:17" x14ac:dyDescent="0.2">
      <c r="J7">
        <v>7</v>
      </c>
      <c r="K7" t="s">
        <v>138</v>
      </c>
    </row>
    <row r="8" spans="2:17" x14ac:dyDescent="0.2">
      <c r="J8">
        <v>8</v>
      </c>
      <c r="K8" t="s">
        <v>139</v>
      </c>
    </row>
    <row r="9" spans="2:17" x14ac:dyDescent="0.2">
      <c r="J9">
        <v>9</v>
      </c>
      <c r="K9" t="s">
        <v>140</v>
      </c>
    </row>
    <row r="10" spans="2:17" x14ac:dyDescent="0.2">
      <c r="J10">
        <v>10</v>
      </c>
      <c r="K10" t="s">
        <v>141</v>
      </c>
    </row>
    <row r="11" spans="2:17" x14ac:dyDescent="0.2">
      <c r="J11">
        <v>11</v>
      </c>
      <c r="K11" t="s">
        <v>142</v>
      </c>
    </row>
    <row r="12" spans="2:17" ht="15" thickBot="1" x14ac:dyDescent="0.25">
      <c r="E12" s="109">
        <f>COLUMN()</f>
        <v>5</v>
      </c>
      <c r="H12" s="109">
        <f>COLUMN()</f>
        <v>8</v>
      </c>
      <c r="J12">
        <v>12</v>
      </c>
      <c r="K12" t="s">
        <v>143</v>
      </c>
      <c r="L12" s="109">
        <f>COLUMN()</f>
        <v>12</v>
      </c>
      <c r="O12" s="109">
        <f>COLUMN()</f>
        <v>15</v>
      </c>
    </row>
    <row r="13" spans="2:17" ht="15.75" thickTop="1" thickBot="1" x14ac:dyDescent="0.25">
      <c r="B13" s="99"/>
      <c r="C13" s="100"/>
      <c r="D13" s="101"/>
      <c r="E13" s="110"/>
      <c r="F13" s="101"/>
      <c r="G13" s="101"/>
      <c r="H13" s="110"/>
      <c r="I13" s="101"/>
      <c r="J13" s="101"/>
      <c r="K13" s="101"/>
      <c r="L13" s="110"/>
      <c r="M13" s="101"/>
      <c r="N13" s="101"/>
      <c r="O13" s="110"/>
      <c r="P13" s="102"/>
      <c r="Q13" s="103"/>
    </row>
    <row r="14" spans="2:17" ht="15" thickTop="1" x14ac:dyDescent="0.2">
      <c r="B14" s="186" t="s">
        <v>272</v>
      </c>
      <c r="C14" s="199" t="s">
        <v>182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1"/>
      <c r="Q14" s="183" t="s">
        <v>273</v>
      </c>
    </row>
    <row r="15" spans="2:17" x14ac:dyDescent="0.2">
      <c r="B15" s="187"/>
      <c r="C15" s="190" t="s">
        <v>183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2"/>
      <c r="Q15" s="184"/>
    </row>
    <row r="16" spans="2:17" x14ac:dyDescent="0.2">
      <c r="B16" s="188"/>
      <c r="C16" s="193" t="s">
        <v>327</v>
      </c>
      <c r="D16" s="194"/>
      <c r="E16" s="194"/>
      <c r="F16" s="194"/>
      <c r="G16" s="194"/>
      <c r="H16" s="194"/>
      <c r="I16" s="195"/>
      <c r="J16" s="193" t="s">
        <v>326</v>
      </c>
      <c r="K16" s="194"/>
      <c r="L16" s="194"/>
      <c r="M16" s="194"/>
      <c r="N16" s="194"/>
      <c r="O16" s="194"/>
      <c r="P16" s="195"/>
      <c r="Q16" s="184"/>
    </row>
    <row r="17" spans="1:18" x14ac:dyDescent="0.2">
      <c r="B17" s="187"/>
      <c r="C17" s="196"/>
      <c r="D17" s="197"/>
      <c r="E17" s="197"/>
      <c r="F17" s="197"/>
      <c r="G17" s="197"/>
      <c r="H17" s="197"/>
      <c r="I17" s="198"/>
      <c r="J17" s="196"/>
      <c r="K17" s="197"/>
      <c r="L17" s="197"/>
      <c r="M17" s="197"/>
      <c r="N17" s="197"/>
      <c r="O17" s="197"/>
      <c r="P17" s="198"/>
      <c r="Q17" s="184"/>
    </row>
    <row r="18" spans="1:18" x14ac:dyDescent="0.2">
      <c r="B18" s="187"/>
      <c r="C18" s="205" t="s">
        <v>184</v>
      </c>
      <c r="D18" s="206"/>
      <c r="E18" s="207"/>
      <c r="F18" s="205" t="s">
        <v>185</v>
      </c>
      <c r="G18" s="206"/>
      <c r="H18" s="206"/>
      <c r="I18" s="16"/>
      <c r="J18" s="208" t="s">
        <v>184</v>
      </c>
      <c r="K18" s="209"/>
      <c r="L18" s="210"/>
      <c r="M18" s="208" t="s">
        <v>185</v>
      </c>
      <c r="N18" s="209"/>
      <c r="O18" s="210"/>
      <c r="P18" s="17"/>
      <c r="Q18" s="184"/>
    </row>
    <row r="19" spans="1:18" x14ac:dyDescent="0.2">
      <c r="B19" s="187"/>
      <c r="C19" s="202" t="s">
        <v>186</v>
      </c>
      <c r="D19" s="203"/>
      <c r="E19" s="204"/>
      <c r="F19" s="196" t="s">
        <v>187</v>
      </c>
      <c r="G19" s="197"/>
      <c r="H19" s="197"/>
      <c r="I19" s="18"/>
      <c r="J19" s="202" t="s">
        <v>186</v>
      </c>
      <c r="K19" s="203"/>
      <c r="L19" s="204"/>
      <c r="M19" s="196" t="s">
        <v>187</v>
      </c>
      <c r="N19" s="197"/>
      <c r="O19" s="198"/>
      <c r="P19" s="17"/>
      <c r="Q19" s="184"/>
    </row>
    <row r="20" spans="1:18" x14ac:dyDescent="0.2">
      <c r="B20" s="187"/>
      <c r="C20" s="19" t="s">
        <v>188</v>
      </c>
      <c r="D20" s="20" t="s">
        <v>189</v>
      </c>
      <c r="E20" s="21"/>
      <c r="F20" s="22" t="s">
        <v>188</v>
      </c>
      <c r="G20" s="23" t="s">
        <v>189</v>
      </c>
      <c r="H20" s="24"/>
      <c r="I20" s="25" t="s">
        <v>190</v>
      </c>
      <c r="J20" s="19" t="s">
        <v>188</v>
      </c>
      <c r="K20" s="20" t="s">
        <v>189</v>
      </c>
      <c r="L20" s="21"/>
      <c r="M20" s="22" t="s">
        <v>188</v>
      </c>
      <c r="N20" s="26" t="s">
        <v>189</v>
      </c>
      <c r="O20" s="21"/>
      <c r="P20" s="135" t="s">
        <v>190</v>
      </c>
      <c r="Q20" s="184"/>
    </row>
    <row r="21" spans="1:18" x14ac:dyDescent="0.2">
      <c r="B21" s="187"/>
      <c r="C21" s="27" t="s">
        <v>191</v>
      </c>
      <c r="D21" s="28" t="s">
        <v>192</v>
      </c>
      <c r="E21" s="136" t="s">
        <v>193</v>
      </c>
      <c r="F21" s="29"/>
      <c r="G21" s="29"/>
      <c r="H21" s="135" t="s">
        <v>193</v>
      </c>
      <c r="I21" s="25"/>
      <c r="J21" s="136" t="s">
        <v>191</v>
      </c>
      <c r="K21" s="28" t="s">
        <v>192</v>
      </c>
      <c r="L21" s="136" t="s">
        <v>193</v>
      </c>
      <c r="M21" s="29"/>
      <c r="N21" s="29"/>
      <c r="O21" s="136" t="s">
        <v>193</v>
      </c>
      <c r="P21" s="135"/>
      <c r="Q21" s="184"/>
    </row>
    <row r="22" spans="1:18" x14ac:dyDescent="0.2">
      <c r="B22" s="187"/>
      <c r="C22" s="30" t="s">
        <v>194</v>
      </c>
      <c r="D22" s="28"/>
      <c r="E22" s="136"/>
      <c r="F22" s="25" t="s">
        <v>192</v>
      </c>
      <c r="G22" s="25" t="s">
        <v>195</v>
      </c>
      <c r="H22" s="135"/>
      <c r="I22" s="30" t="s">
        <v>196</v>
      </c>
      <c r="J22" s="21" t="s">
        <v>194</v>
      </c>
      <c r="K22" s="28"/>
      <c r="L22" s="136"/>
      <c r="M22" s="25" t="s">
        <v>192</v>
      </c>
      <c r="N22" s="25" t="s">
        <v>195</v>
      </c>
      <c r="O22" s="136"/>
      <c r="P22" s="24" t="s">
        <v>196</v>
      </c>
      <c r="Q22" s="184"/>
    </row>
    <row r="23" spans="1:18" x14ac:dyDescent="0.2">
      <c r="B23" s="187"/>
      <c r="C23" s="30" t="s">
        <v>197</v>
      </c>
      <c r="D23" s="28" t="s">
        <v>188</v>
      </c>
      <c r="E23" s="21" t="s">
        <v>198</v>
      </c>
      <c r="F23" s="30" t="s">
        <v>199</v>
      </c>
      <c r="G23" s="30" t="s">
        <v>200</v>
      </c>
      <c r="H23" s="24" t="s">
        <v>198</v>
      </c>
      <c r="I23" s="30" t="s">
        <v>201</v>
      </c>
      <c r="J23" s="30" t="s">
        <v>197</v>
      </c>
      <c r="K23" s="28" t="s">
        <v>188</v>
      </c>
      <c r="L23" s="21" t="s">
        <v>198</v>
      </c>
      <c r="M23" s="30" t="s">
        <v>199</v>
      </c>
      <c r="N23" s="30" t="s">
        <v>200</v>
      </c>
      <c r="O23" s="21" t="s">
        <v>198</v>
      </c>
      <c r="P23" s="24" t="s">
        <v>201</v>
      </c>
      <c r="Q23" s="184"/>
    </row>
    <row r="24" spans="1:18" x14ac:dyDescent="0.2">
      <c r="A24" t="s">
        <v>204</v>
      </c>
      <c r="B24" s="189"/>
      <c r="C24" s="31" t="s">
        <v>202</v>
      </c>
      <c r="D24" s="31" t="s">
        <v>203</v>
      </c>
      <c r="E24" s="134"/>
      <c r="F24" s="31"/>
      <c r="G24" s="31"/>
      <c r="H24" s="133"/>
      <c r="I24" s="31"/>
      <c r="J24" s="134" t="s">
        <v>202</v>
      </c>
      <c r="K24" s="31" t="s">
        <v>203</v>
      </c>
      <c r="L24" s="134"/>
      <c r="M24" s="31"/>
      <c r="N24" s="31"/>
      <c r="O24" s="134"/>
      <c r="P24" s="32"/>
      <c r="Q24" s="185"/>
    </row>
    <row r="25" spans="1:18" x14ac:dyDescent="0.2">
      <c r="A25" s="4" t="str">
        <f>IF(B25="    thereof: Hong kong","Hong Kong",TRIM(B25))</f>
        <v>Grand total</v>
      </c>
      <c r="B25" s="137" t="s">
        <v>6</v>
      </c>
      <c r="C25" s="138">
        <v>26.7</v>
      </c>
      <c r="D25" s="139">
        <v>4.8</v>
      </c>
      <c r="E25" s="139">
        <v>35.200000000000003</v>
      </c>
      <c r="F25" s="139">
        <v>36.9</v>
      </c>
      <c r="G25" s="139">
        <v>296.60000000000002</v>
      </c>
      <c r="H25" s="139">
        <v>333.5</v>
      </c>
      <c r="I25" s="139">
        <v>368.7</v>
      </c>
      <c r="J25" s="138">
        <v>73.900000000000006</v>
      </c>
      <c r="K25" s="139">
        <v>16.8</v>
      </c>
      <c r="L25" s="139">
        <v>119.4</v>
      </c>
      <c r="M25" s="139">
        <v>158.1</v>
      </c>
      <c r="N25" s="140">
        <v>1920</v>
      </c>
      <c r="O25" s="140">
        <v>2078.1</v>
      </c>
      <c r="P25" s="140">
        <v>2197.5</v>
      </c>
      <c r="Q25" s="141" t="s">
        <v>190</v>
      </c>
      <c r="R25" s="141"/>
    </row>
    <row r="26" spans="1:18" x14ac:dyDescent="0.2">
      <c r="A26" s="4" t="str">
        <f t="shared" ref="A26:A89" si="0">IF(B26="    thereof: Hong kong","Hong Kong",TRIM(B26))</f>
        <v>Asia - total</v>
      </c>
      <c r="B26" s="142" t="s">
        <v>7</v>
      </c>
      <c r="C26" s="138">
        <v>0.8</v>
      </c>
      <c r="D26" s="139">
        <v>0.1</v>
      </c>
      <c r="E26" s="139">
        <v>1.3</v>
      </c>
      <c r="F26" s="139">
        <v>9.9</v>
      </c>
      <c r="G26" s="139">
        <v>13.7</v>
      </c>
      <c r="H26" s="139">
        <v>23.6</v>
      </c>
      <c r="I26" s="139">
        <v>24.9</v>
      </c>
      <c r="J26" s="138">
        <v>4.5</v>
      </c>
      <c r="K26" s="139">
        <v>0.4</v>
      </c>
      <c r="L26" s="139">
        <v>8.3000000000000007</v>
      </c>
      <c r="M26" s="139">
        <v>36.299999999999997</v>
      </c>
      <c r="N26" s="139">
        <v>87.6</v>
      </c>
      <c r="O26" s="139">
        <v>123.9</v>
      </c>
      <c r="P26" s="139">
        <v>132.19999999999999</v>
      </c>
      <c r="Q26" s="143" t="s">
        <v>205</v>
      </c>
      <c r="R26" s="143"/>
    </row>
    <row r="27" spans="1:18" x14ac:dyDescent="0.2">
      <c r="A27" s="4" t="str">
        <f t="shared" si="0"/>
        <v>Uzbekistan</v>
      </c>
      <c r="B27" s="144" t="s">
        <v>8</v>
      </c>
      <c r="C27" s="145">
        <v>0</v>
      </c>
      <c r="D27" s="146" t="s">
        <v>274</v>
      </c>
      <c r="E27" s="146">
        <v>0</v>
      </c>
      <c r="F27" s="146">
        <v>0</v>
      </c>
      <c r="G27" s="146">
        <v>0.2</v>
      </c>
      <c r="H27" s="146">
        <v>0.2</v>
      </c>
      <c r="I27" s="146">
        <v>0.2</v>
      </c>
      <c r="J27" s="145">
        <v>0</v>
      </c>
      <c r="K27" s="146" t="s">
        <v>274</v>
      </c>
      <c r="L27" s="146">
        <v>0</v>
      </c>
      <c r="M27" s="146">
        <v>0</v>
      </c>
      <c r="N27" s="146">
        <v>1.8</v>
      </c>
      <c r="O27" s="146">
        <v>1.8</v>
      </c>
      <c r="P27" s="146">
        <v>1.8</v>
      </c>
      <c r="Q27" s="147" t="s">
        <v>206</v>
      </c>
      <c r="R27" s="147"/>
    </row>
    <row r="28" spans="1:18" x14ac:dyDescent="0.2">
      <c r="A28" s="4" t="str">
        <f t="shared" si="0"/>
        <v>Azerbaijan</v>
      </c>
      <c r="B28" s="144" t="s">
        <v>275</v>
      </c>
      <c r="C28" s="145" t="s">
        <v>274</v>
      </c>
      <c r="D28" s="146" t="s">
        <v>274</v>
      </c>
      <c r="E28" s="146" t="s">
        <v>274</v>
      </c>
      <c r="F28" s="146" t="s">
        <v>274</v>
      </c>
      <c r="G28" s="146">
        <v>0.1</v>
      </c>
      <c r="H28" s="146">
        <v>0.1</v>
      </c>
      <c r="I28" s="146">
        <v>0.1</v>
      </c>
      <c r="J28" s="145">
        <v>0</v>
      </c>
      <c r="K28" s="146">
        <v>0</v>
      </c>
      <c r="L28" s="146">
        <v>0</v>
      </c>
      <c r="M28" s="146">
        <v>0</v>
      </c>
      <c r="N28" s="146">
        <v>1.6</v>
      </c>
      <c r="O28" s="146">
        <v>1.6</v>
      </c>
      <c r="P28" s="146">
        <v>1.7</v>
      </c>
      <c r="Q28" s="147" t="s">
        <v>276</v>
      </c>
      <c r="R28" s="147"/>
    </row>
    <row r="29" spans="1:18" x14ac:dyDescent="0.2">
      <c r="A29" s="4" t="str">
        <f t="shared" si="0"/>
        <v>Indonesia</v>
      </c>
      <c r="B29" s="144" t="s">
        <v>9</v>
      </c>
      <c r="C29" s="145">
        <v>0</v>
      </c>
      <c r="D29" s="146">
        <v>0</v>
      </c>
      <c r="E29" s="146">
        <v>0</v>
      </c>
      <c r="F29" s="146">
        <v>1.8</v>
      </c>
      <c r="G29" s="146">
        <v>0.7</v>
      </c>
      <c r="H29" s="146">
        <v>2.4</v>
      </c>
      <c r="I29" s="146">
        <v>2.5</v>
      </c>
      <c r="J29" s="145">
        <v>0.1</v>
      </c>
      <c r="K29" s="146">
        <v>0</v>
      </c>
      <c r="L29" s="146">
        <v>0.1</v>
      </c>
      <c r="M29" s="146">
        <v>5.5</v>
      </c>
      <c r="N29" s="146">
        <v>2.9</v>
      </c>
      <c r="O29" s="146">
        <v>8.5</v>
      </c>
      <c r="P29" s="146">
        <v>8.6</v>
      </c>
      <c r="Q29" s="147" t="s">
        <v>207</v>
      </c>
      <c r="R29" s="147"/>
    </row>
    <row r="30" spans="1:18" x14ac:dyDescent="0.2">
      <c r="A30" s="4" t="str">
        <f t="shared" si="0"/>
        <v>Georgia</v>
      </c>
      <c r="B30" s="144" t="s">
        <v>10</v>
      </c>
      <c r="C30" s="145">
        <v>0</v>
      </c>
      <c r="D30" s="146" t="s">
        <v>274</v>
      </c>
      <c r="E30" s="146">
        <v>0.1</v>
      </c>
      <c r="F30" s="146">
        <v>0</v>
      </c>
      <c r="G30" s="146">
        <v>0.8</v>
      </c>
      <c r="H30" s="146">
        <v>0.8</v>
      </c>
      <c r="I30" s="146">
        <v>0.9</v>
      </c>
      <c r="J30" s="145">
        <v>0</v>
      </c>
      <c r="K30" s="146">
        <v>0</v>
      </c>
      <c r="L30" s="146">
        <v>0.5</v>
      </c>
      <c r="M30" s="146">
        <v>0.1</v>
      </c>
      <c r="N30" s="146">
        <v>5</v>
      </c>
      <c r="O30" s="146">
        <v>5</v>
      </c>
      <c r="P30" s="146">
        <v>5.5</v>
      </c>
      <c r="Q30" s="147" t="s">
        <v>277</v>
      </c>
      <c r="R30" s="147"/>
    </row>
    <row r="31" spans="1:18" x14ac:dyDescent="0.2">
      <c r="A31" s="4" t="str">
        <f t="shared" si="0"/>
        <v>India</v>
      </c>
      <c r="B31" s="144" t="s">
        <v>11</v>
      </c>
      <c r="C31" s="145">
        <v>0</v>
      </c>
      <c r="D31" s="146">
        <v>0</v>
      </c>
      <c r="E31" s="146">
        <v>0</v>
      </c>
      <c r="F31" s="146">
        <v>3.9</v>
      </c>
      <c r="G31" s="146">
        <v>1.3</v>
      </c>
      <c r="H31" s="146">
        <v>5.3</v>
      </c>
      <c r="I31" s="146">
        <v>5.3</v>
      </c>
      <c r="J31" s="145">
        <v>0.1</v>
      </c>
      <c r="K31" s="146">
        <v>0</v>
      </c>
      <c r="L31" s="146">
        <v>0.2</v>
      </c>
      <c r="M31" s="146">
        <v>9.1999999999999993</v>
      </c>
      <c r="N31" s="146">
        <v>11.1</v>
      </c>
      <c r="O31" s="146">
        <v>20.3</v>
      </c>
      <c r="P31" s="146">
        <v>20.5</v>
      </c>
      <c r="Q31" s="147" t="s">
        <v>208</v>
      </c>
      <c r="R31" s="147"/>
    </row>
    <row r="32" spans="1:18" x14ac:dyDescent="0.2">
      <c r="A32" s="4" t="str">
        <f t="shared" si="0"/>
        <v>Hong Kong</v>
      </c>
      <c r="B32" s="144" t="s">
        <v>278</v>
      </c>
      <c r="C32" s="145">
        <v>0</v>
      </c>
      <c r="D32" s="146" t="s">
        <v>274</v>
      </c>
      <c r="E32" s="146">
        <v>0</v>
      </c>
      <c r="F32" s="146">
        <v>0</v>
      </c>
      <c r="G32" s="146">
        <v>0.1</v>
      </c>
      <c r="H32" s="146">
        <v>0.1</v>
      </c>
      <c r="I32" s="146">
        <v>0.2</v>
      </c>
      <c r="J32" s="145">
        <v>0</v>
      </c>
      <c r="K32" s="146">
        <v>0</v>
      </c>
      <c r="L32" s="146">
        <v>0.1</v>
      </c>
      <c r="M32" s="146">
        <v>0.1</v>
      </c>
      <c r="N32" s="146">
        <v>0.5</v>
      </c>
      <c r="O32" s="146">
        <v>0.6</v>
      </c>
      <c r="P32" s="146">
        <v>0.6</v>
      </c>
      <c r="Q32" s="147" t="s">
        <v>279</v>
      </c>
      <c r="R32" s="147"/>
    </row>
    <row r="33" spans="1:18" x14ac:dyDescent="0.2">
      <c r="A33" s="4" t="str">
        <f t="shared" si="0"/>
        <v>Philippines</v>
      </c>
      <c r="B33" s="144" t="s">
        <v>19</v>
      </c>
      <c r="C33" s="145">
        <v>0.1</v>
      </c>
      <c r="D33" s="146">
        <v>0</v>
      </c>
      <c r="E33" s="146">
        <v>0.2</v>
      </c>
      <c r="F33" s="146">
        <v>1.9</v>
      </c>
      <c r="G33" s="146">
        <v>2</v>
      </c>
      <c r="H33" s="146">
        <v>3.9</v>
      </c>
      <c r="I33" s="146">
        <v>4.0999999999999996</v>
      </c>
      <c r="J33" s="145">
        <v>0.3</v>
      </c>
      <c r="K33" s="146">
        <v>0</v>
      </c>
      <c r="L33" s="146">
        <v>1.1000000000000001</v>
      </c>
      <c r="M33" s="146">
        <v>3.2</v>
      </c>
      <c r="N33" s="146">
        <v>10.5</v>
      </c>
      <c r="O33" s="146">
        <v>13.7</v>
      </c>
      <c r="P33" s="146">
        <v>14.8</v>
      </c>
      <c r="Q33" s="147" t="s">
        <v>209</v>
      </c>
      <c r="R33" s="147"/>
    </row>
    <row r="34" spans="1:18" x14ac:dyDescent="0.2">
      <c r="A34" s="4" t="str">
        <f t="shared" si="0"/>
        <v>Vietnam</v>
      </c>
      <c r="B34" s="144" t="s">
        <v>280</v>
      </c>
      <c r="C34" s="145">
        <v>0</v>
      </c>
      <c r="D34" s="146" t="s">
        <v>274</v>
      </c>
      <c r="E34" s="146">
        <v>0</v>
      </c>
      <c r="F34" s="146">
        <v>0</v>
      </c>
      <c r="G34" s="146">
        <v>0.2</v>
      </c>
      <c r="H34" s="146">
        <v>0.2</v>
      </c>
      <c r="I34" s="146">
        <v>0.2</v>
      </c>
      <c r="J34" s="145">
        <v>0</v>
      </c>
      <c r="K34" s="146">
        <v>0</v>
      </c>
      <c r="L34" s="146">
        <v>0</v>
      </c>
      <c r="M34" s="146">
        <v>0.1</v>
      </c>
      <c r="N34" s="146">
        <v>1.1000000000000001</v>
      </c>
      <c r="O34" s="146">
        <v>1.2</v>
      </c>
      <c r="P34" s="146">
        <v>1.2</v>
      </c>
      <c r="Q34" s="147" t="s">
        <v>281</v>
      </c>
      <c r="R34" s="147"/>
    </row>
    <row r="35" spans="1:18" x14ac:dyDescent="0.2">
      <c r="A35" s="4" t="str">
        <f t="shared" si="0"/>
        <v>Turkey</v>
      </c>
      <c r="B35" s="144" t="s">
        <v>12</v>
      </c>
      <c r="C35" s="145">
        <v>0.2</v>
      </c>
      <c r="D35" s="146">
        <v>0</v>
      </c>
      <c r="E35" s="146">
        <v>0.2</v>
      </c>
      <c r="F35" s="146">
        <v>0</v>
      </c>
      <c r="G35" s="146">
        <v>0.8</v>
      </c>
      <c r="H35" s="146">
        <v>0.8</v>
      </c>
      <c r="I35" s="146">
        <v>1</v>
      </c>
      <c r="J35" s="145">
        <v>0.9</v>
      </c>
      <c r="K35" s="146">
        <v>0</v>
      </c>
      <c r="L35" s="146">
        <v>1.3</v>
      </c>
      <c r="M35" s="146">
        <v>0.4</v>
      </c>
      <c r="N35" s="146">
        <v>14.6</v>
      </c>
      <c r="O35" s="146">
        <v>14.9</v>
      </c>
      <c r="P35" s="146">
        <v>16.2</v>
      </c>
      <c r="Q35" s="147" t="s">
        <v>210</v>
      </c>
      <c r="R35" s="147"/>
    </row>
    <row r="36" spans="1:18" x14ac:dyDescent="0.2">
      <c r="A36" s="4" t="str">
        <f t="shared" si="0"/>
        <v>Taiwan</v>
      </c>
      <c r="B36" s="144" t="s">
        <v>13</v>
      </c>
      <c r="C36" s="145">
        <v>0</v>
      </c>
      <c r="D36" s="146" t="s">
        <v>274</v>
      </c>
      <c r="E36" s="146">
        <v>0</v>
      </c>
      <c r="F36" s="146">
        <v>0</v>
      </c>
      <c r="G36" s="146">
        <v>0.4</v>
      </c>
      <c r="H36" s="146">
        <v>0.4</v>
      </c>
      <c r="I36" s="146">
        <v>0.4</v>
      </c>
      <c r="J36" s="145">
        <v>0</v>
      </c>
      <c r="K36" s="146">
        <v>0</v>
      </c>
      <c r="L36" s="146">
        <v>0.1</v>
      </c>
      <c r="M36" s="146">
        <v>0.1</v>
      </c>
      <c r="N36" s="146">
        <v>1.4</v>
      </c>
      <c r="O36" s="146">
        <v>1.5</v>
      </c>
      <c r="P36" s="146">
        <v>1.5</v>
      </c>
      <c r="Q36" s="147" t="s">
        <v>282</v>
      </c>
      <c r="R36" s="147"/>
    </row>
    <row r="37" spans="1:18" x14ac:dyDescent="0.2">
      <c r="A37" s="4" t="str">
        <f t="shared" si="0"/>
        <v>Japan</v>
      </c>
      <c r="B37" s="144" t="s">
        <v>14</v>
      </c>
      <c r="C37" s="145">
        <v>0</v>
      </c>
      <c r="D37" s="146">
        <v>0</v>
      </c>
      <c r="E37" s="146">
        <v>0</v>
      </c>
      <c r="F37" s="146">
        <v>0.1</v>
      </c>
      <c r="G37" s="146">
        <v>0.6</v>
      </c>
      <c r="H37" s="146">
        <v>0.6</v>
      </c>
      <c r="I37" s="146">
        <v>0.7</v>
      </c>
      <c r="J37" s="145">
        <v>0.1</v>
      </c>
      <c r="K37" s="146">
        <v>0</v>
      </c>
      <c r="L37" s="146">
        <v>0.2</v>
      </c>
      <c r="M37" s="146">
        <v>0.3</v>
      </c>
      <c r="N37" s="146">
        <v>3.8</v>
      </c>
      <c r="O37" s="146">
        <v>4.2</v>
      </c>
      <c r="P37" s="146">
        <v>4.4000000000000004</v>
      </c>
      <c r="Q37" s="147" t="s">
        <v>211</v>
      </c>
      <c r="R37" s="147"/>
    </row>
    <row r="38" spans="1:18" x14ac:dyDescent="0.2">
      <c r="A38" s="4" t="str">
        <f t="shared" si="0"/>
        <v>Jordan</v>
      </c>
      <c r="B38" s="144" t="s">
        <v>15</v>
      </c>
      <c r="C38" s="145">
        <v>0</v>
      </c>
      <c r="D38" s="146">
        <v>0</v>
      </c>
      <c r="E38" s="146">
        <v>0</v>
      </c>
      <c r="F38" s="146">
        <v>0.9</v>
      </c>
      <c r="G38" s="146">
        <v>0</v>
      </c>
      <c r="H38" s="146">
        <v>0.9</v>
      </c>
      <c r="I38" s="146">
        <v>0.9</v>
      </c>
      <c r="J38" s="145">
        <v>0</v>
      </c>
      <c r="K38" s="146">
        <v>0.1</v>
      </c>
      <c r="L38" s="146">
        <v>0.1</v>
      </c>
      <c r="M38" s="146">
        <v>14</v>
      </c>
      <c r="N38" s="146">
        <v>0.2</v>
      </c>
      <c r="O38" s="146">
        <v>14.3</v>
      </c>
      <c r="P38" s="146">
        <v>14.4</v>
      </c>
      <c r="Q38" s="147" t="s">
        <v>212</v>
      </c>
      <c r="R38" s="147"/>
    </row>
    <row r="39" spans="1:18" x14ac:dyDescent="0.2">
      <c r="A39" s="4" t="str">
        <f t="shared" si="0"/>
        <v>Malaysia</v>
      </c>
      <c r="B39" s="144" t="s">
        <v>16</v>
      </c>
      <c r="C39" s="145">
        <v>0</v>
      </c>
      <c r="D39" s="146" t="s">
        <v>274</v>
      </c>
      <c r="E39" s="146">
        <v>0</v>
      </c>
      <c r="F39" s="146">
        <v>0.5</v>
      </c>
      <c r="G39" s="146">
        <v>0.1</v>
      </c>
      <c r="H39" s="146">
        <v>0.5</v>
      </c>
      <c r="I39" s="146">
        <v>0.5</v>
      </c>
      <c r="J39" s="145">
        <v>0</v>
      </c>
      <c r="K39" s="146">
        <v>0</v>
      </c>
      <c r="L39" s="146">
        <v>0</v>
      </c>
      <c r="M39" s="146">
        <v>0.9</v>
      </c>
      <c r="N39" s="146">
        <v>0.2</v>
      </c>
      <c r="O39" s="146">
        <v>1.1000000000000001</v>
      </c>
      <c r="P39" s="146">
        <v>1.1000000000000001</v>
      </c>
      <c r="Q39" s="147" t="s">
        <v>213</v>
      </c>
      <c r="R39" s="147"/>
    </row>
    <row r="40" spans="1:18" x14ac:dyDescent="0.2">
      <c r="A40" s="4" t="str">
        <f t="shared" si="0"/>
        <v>China</v>
      </c>
      <c r="B40" s="144" t="s">
        <v>17</v>
      </c>
      <c r="C40" s="145">
        <v>0</v>
      </c>
      <c r="D40" s="146" t="s">
        <v>274</v>
      </c>
      <c r="E40" s="146">
        <v>0</v>
      </c>
      <c r="F40" s="146">
        <v>0.1</v>
      </c>
      <c r="G40" s="146">
        <v>1.2</v>
      </c>
      <c r="H40" s="146">
        <v>1.3</v>
      </c>
      <c r="I40" s="146">
        <v>1.3</v>
      </c>
      <c r="J40" s="145">
        <v>0</v>
      </c>
      <c r="K40" s="146">
        <v>0</v>
      </c>
      <c r="L40" s="146">
        <v>0.1</v>
      </c>
      <c r="M40" s="146">
        <v>0.2</v>
      </c>
      <c r="N40" s="146">
        <v>4.8</v>
      </c>
      <c r="O40" s="146">
        <v>5</v>
      </c>
      <c r="P40" s="146">
        <v>5.0999999999999996</v>
      </c>
      <c r="Q40" s="147" t="s">
        <v>214</v>
      </c>
      <c r="R40" s="147"/>
    </row>
    <row r="41" spans="1:18" x14ac:dyDescent="0.2">
      <c r="A41" s="4" t="str">
        <f t="shared" si="0"/>
        <v>Singapore</v>
      </c>
      <c r="B41" s="144" t="s">
        <v>18</v>
      </c>
      <c r="C41" s="145">
        <v>0.1</v>
      </c>
      <c r="D41" s="146">
        <v>0</v>
      </c>
      <c r="E41" s="146">
        <v>0.1</v>
      </c>
      <c r="F41" s="146">
        <v>0.1</v>
      </c>
      <c r="G41" s="146">
        <v>0.5</v>
      </c>
      <c r="H41" s="146">
        <v>0.6</v>
      </c>
      <c r="I41" s="146">
        <v>0.7</v>
      </c>
      <c r="J41" s="145">
        <v>0.1</v>
      </c>
      <c r="K41" s="146">
        <v>0</v>
      </c>
      <c r="L41" s="146">
        <v>0.2</v>
      </c>
      <c r="M41" s="146">
        <v>0.4</v>
      </c>
      <c r="N41" s="146">
        <v>2.9</v>
      </c>
      <c r="O41" s="146">
        <v>3.2</v>
      </c>
      <c r="P41" s="146">
        <v>3.4</v>
      </c>
      <c r="Q41" s="147" t="s">
        <v>215</v>
      </c>
      <c r="R41" s="147"/>
    </row>
    <row r="42" spans="1:18" x14ac:dyDescent="0.2">
      <c r="A42" s="4" t="str">
        <f t="shared" si="0"/>
        <v>South Korea</v>
      </c>
      <c r="B42" s="144" t="s">
        <v>268</v>
      </c>
      <c r="C42" s="145">
        <v>0.1</v>
      </c>
      <c r="D42" s="146">
        <v>0</v>
      </c>
      <c r="E42" s="146">
        <v>0.2</v>
      </c>
      <c r="F42" s="146">
        <v>0.5</v>
      </c>
      <c r="G42" s="146">
        <v>1.9</v>
      </c>
      <c r="H42" s="146">
        <v>2.4</v>
      </c>
      <c r="I42" s="146">
        <v>2.6</v>
      </c>
      <c r="J42" s="145">
        <v>0.1</v>
      </c>
      <c r="K42" s="146">
        <v>0.1</v>
      </c>
      <c r="L42" s="146">
        <v>0.4</v>
      </c>
      <c r="M42" s="146">
        <v>1.2</v>
      </c>
      <c r="N42" s="146">
        <v>7.8</v>
      </c>
      <c r="O42" s="146">
        <v>9.1</v>
      </c>
      <c r="P42" s="146">
        <v>9.4</v>
      </c>
      <c r="Q42" s="147" t="s">
        <v>283</v>
      </c>
      <c r="R42" s="147"/>
    </row>
    <row r="43" spans="1:18" x14ac:dyDescent="0.2">
      <c r="A43" s="4" t="str">
        <f t="shared" si="0"/>
        <v>Kazakhstan</v>
      </c>
      <c r="B43" s="144" t="s">
        <v>20</v>
      </c>
      <c r="C43" s="145">
        <v>0</v>
      </c>
      <c r="D43" s="146" t="s">
        <v>274</v>
      </c>
      <c r="E43" s="146">
        <v>0</v>
      </c>
      <c r="F43" s="146">
        <v>0</v>
      </c>
      <c r="G43" s="146">
        <v>0.2</v>
      </c>
      <c r="H43" s="146">
        <v>0.2</v>
      </c>
      <c r="I43" s="146">
        <v>0.2</v>
      </c>
      <c r="J43" s="145">
        <v>0.1</v>
      </c>
      <c r="K43" s="146" t="s">
        <v>274</v>
      </c>
      <c r="L43" s="146">
        <v>0.1</v>
      </c>
      <c r="M43" s="146">
        <v>0</v>
      </c>
      <c r="N43" s="146">
        <v>2.2999999999999998</v>
      </c>
      <c r="O43" s="146">
        <v>2.2999999999999998</v>
      </c>
      <c r="P43" s="146">
        <v>2.5</v>
      </c>
      <c r="Q43" s="147" t="s">
        <v>216</v>
      </c>
      <c r="R43" s="147"/>
    </row>
    <row r="44" spans="1:18" x14ac:dyDescent="0.2">
      <c r="A44" s="4" t="str">
        <f t="shared" si="0"/>
        <v>Cyprus</v>
      </c>
      <c r="B44" s="144" t="s">
        <v>21</v>
      </c>
      <c r="C44" s="145">
        <v>0.2</v>
      </c>
      <c r="D44" s="146">
        <v>0</v>
      </c>
      <c r="E44" s="146">
        <v>0.4</v>
      </c>
      <c r="F44" s="146">
        <v>0</v>
      </c>
      <c r="G44" s="146">
        <v>1.6</v>
      </c>
      <c r="H44" s="146">
        <v>1.6</v>
      </c>
      <c r="I44" s="146">
        <v>2</v>
      </c>
      <c r="J44" s="145">
        <v>2.4</v>
      </c>
      <c r="K44" s="146">
        <v>0</v>
      </c>
      <c r="L44" s="146">
        <v>3.5</v>
      </c>
      <c r="M44" s="146">
        <v>0</v>
      </c>
      <c r="N44" s="146">
        <v>8.6999999999999993</v>
      </c>
      <c r="O44" s="146">
        <v>8.8000000000000007</v>
      </c>
      <c r="P44" s="146">
        <v>12.3</v>
      </c>
      <c r="Q44" s="147" t="s">
        <v>217</v>
      </c>
      <c r="R44" s="147"/>
    </row>
    <row r="45" spans="1:18" x14ac:dyDescent="0.2">
      <c r="A45" s="4" t="str">
        <f t="shared" si="0"/>
        <v>Thailand</v>
      </c>
      <c r="B45" s="148" t="s">
        <v>22</v>
      </c>
      <c r="C45" s="145">
        <v>0</v>
      </c>
      <c r="D45" s="146" t="s">
        <v>274</v>
      </c>
      <c r="E45" s="146">
        <v>0</v>
      </c>
      <c r="F45" s="146">
        <v>0.1</v>
      </c>
      <c r="G45" s="146">
        <v>0.2</v>
      </c>
      <c r="H45" s="146">
        <v>0.3</v>
      </c>
      <c r="I45" s="146">
        <v>0.3</v>
      </c>
      <c r="J45" s="145">
        <v>0</v>
      </c>
      <c r="K45" s="146" t="s">
        <v>274</v>
      </c>
      <c r="L45" s="146">
        <v>0</v>
      </c>
      <c r="M45" s="146">
        <v>0.2</v>
      </c>
      <c r="N45" s="146">
        <v>1.1000000000000001</v>
      </c>
      <c r="O45" s="146">
        <v>1.2</v>
      </c>
      <c r="P45" s="146">
        <v>1.3</v>
      </c>
      <c r="Q45" s="149" t="s">
        <v>284</v>
      </c>
      <c r="R45" s="149"/>
    </row>
    <row r="46" spans="1:18" x14ac:dyDescent="0.2">
      <c r="A46" s="4" t="str">
        <f t="shared" si="0"/>
        <v>Other countries</v>
      </c>
      <c r="B46" s="144" t="s">
        <v>23</v>
      </c>
      <c r="C46" s="145">
        <v>0</v>
      </c>
      <c r="D46" s="146" t="s">
        <v>274</v>
      </c>
      <c r="E46" s="146">
        <v>0</v>
      </c>
      <c r="F46" s="146">
        <v>0</v>
      </c>
      <c r="G46" s="146">
        <v>0.8</v>
      </c>
      <c r="H46" s="146">
        <v>0.8</v>
      </c>
      <c r="I46" s="146">
        <v>0.8</v>
      </c>
      <c r="J46" s="145">
        <v>0</v>
      </c>
      <c r="K46" s="146">
        <v>0</v>
      </c>
      <c r="L46" s="146">
        <v>0.1</v>
      </c>
      <c r="M46" s="146">
        <v>0.4</v>
      </c>
      <c r="N46" s="146">
        <v>5.3</v>
      </c>
      <c r="O46" s="146">
        <v>5.6</v>
      </c>
      <c r="P46" s="146">
        <v>5.8</v>
      </c>
      <c r="Q46" s="147" t="s">
        <v>218</v>
      </c>
      <c r="R46" s="147"/>
    </row>
    <row r="47" spans="1:18" x14ac:dyDescent="0.2">
      <c r="A47" s="4" t="str">
        <f t="shared" si="0"/>
        <v>Africa - total</v>
      </c>
      <c r="B47" s="142" t="s">
        <v>24</v>
      </c>
      <c r="C47" s="138">
        <v>0.1</v>
      </c>
      <c r="D47" s="139">
        <v>0.1</v>
      </c>
      <c r="E47" s="139">
        <v>0.2</v>
      </c>
      <c r="F47" s="139">
        <v>0.6</v>
      </c>
      <c r="G47" s="139">
        <v>4.3</v>
      </c>
      <c r="H47" s="139">
        <v>4.9000000000000004</v>
      </c>
      <c r="I47" s="139">
        <v>5.0999999999999996</v>
      </c>
      <c r="J47" s="138">
        <v>0.2</v>
      </c>
      <c r="K47" s="139">
        <v>0.1</v>
      </c>
      <c r="L47" s="139">
        <v>1.1000000000000001</v>
      </c>
      <c r="M47" s="139">
        <v>3.1</v>
      </c>
      <c r="N47" s="139">
        <v>38.1</v>
      </c>
      <c r="O47" s="139">
        <v>41.2</v>
      </c>
      <c r="P47" s="139">
        <v>42.3</v>
      </c>
      <c r="Q47" s="150" t="s">
        <v>219</v>
      </c>
      <c r="R47" s="150"/>
    </row>
    <row r="48" spans="1:18" x14ac:dyDescent="0.2">
      <c r="A48" s="4" t="str">
        <f t="shared" si="0"/>
        <v>Ethiopia</v>
      </c>
      <c r="B48" s="144" t="s">
        <v>285</v>
      </c>
      <c r="C48" s="145" t="s">
        <v>274</v>
      </c>
      <c r="D48" s="146" t="s">
        <v>274</v>
      </c>
      <c r="E48" s="146">
        <v>0</v>
      </c>
      <c r="F48" s="146" t="s">
        <v>274</v>
      </c>
      <c r="G48" s="146">
        <v>0.1</v>
      </c>
      <c r="H48" s="146">
        <v>0.1</v>
      </c>
      <c r="I48" s="146">
        <v>0.2</v>
      </c>
      <c r="J48" s="145" t="s">
        <v>274</v>
      </c>
      <c r="K48" s="146" t="s">
        <v>274</v>
      </c>
      <c r="L48" s="146">
        <v>0.1</v>
      </c>
      <c r="M48" s="146" t="s">
        <v>274</v>
      </c>
      <c r="N48" s="146">
        <v>2.2000000000000002</v>
      </c>
      <c r="O48" s="146">
        <v>2.2000000000000002</v>
      </c>
      <c r="P48" s="146">
        <v>2.2999999999999998</v>
      </c>
      <c r="Q48" s="147" t="s">
        <v>286</v>
      </c>
      <c r="R48" s="147"/>
    </row>
    <row r="49" spans="1:18" x14ac:dyDescent="0.2">
      <c r="A49" s="4" t="str">
        <f t="shared" si="0"/>
        <v>South Africa</v>
      </c>
      <c r="B49" s="144" t="s">
        <v>25</v>
      </c>
      <c r="C49" s="145">
        <v>0</v>
      </c>
      <c r="D49" s="146">
        <v>0.1</v>
      </c>
      <c r="E49" s="146">
        <v>0.2</v>
      </c>
      <c r="F49" s="146">
        <v>0.3</v>
      </c>
      <c r="G49" s="146">
        <v>1.7</v>
      </c>
      <c r="H49" s="146">
        <v>2</v>
      </c>
      <c r="I49" s="146">
        <v>2.2000000000000002</v>
      </c>
      <c r="J49" s="145">
        <v>0.2</v>
      </c>
      <c r="K49" s="146">
        <v>0.1</v>
      </c>
      <c r="L49" s="146">
        <v>0.6</v>
      </c>
      <c r="M49" s="146">
        <v>1.2</v>
      </c>
      <c r="N49" s="146">
        <v>14.5</v>
      </c>
      <c r="O49" s="146">
        <v>15.7</v>
      </c>
      <c r="P49" s="146">
        <v>16.3</v>
      </c>
      <c r="Q49" s="147" t="s">
        <v>220</v>
      </c>
      <c r="R49" s="147"/>
    </row>
    <row r="50" spans="1:18" x14ac:dyDescent="0.2">
      <c r="A50" s="4" t="str">
        <f t="shared" si="0"/>
        <v>Egypt</v>
      </c>
      <c r="B50" s="144" t="s">
        <v>26</v>
      </c>
      <c r="C50" s="145" t="s">
        <v>274</v>
      </c>
      <c r="D50" s="146">
        <v>0</v>
      </c>
      <c r="E50" s="146">
        <v>0</v>
      </c>
      <c r="F50" s="146">
        <v>0</v>
      </c>
      <c r="G50" s="146">
        <v>0.2</v>
      </c>
      <c r="H50" s="146">
        <v>0.2</v>
      </c>
      <c r="I50" s="146">
        <v>0.2</v>
      </c>
      <c r="J50" s="145" t="s">
        <v>274</v>
      </c>
      <c r="K50" s="146">
        <v>0</v>
      </c>
      <c r="L50" s="146">
        <v>0</v>
      </c>
      <c r="M50" s="146">
        <v>0.6</v>
      </c>
      <c r="N50" s="146">
        <v>4.3</v>
      </c>
      <c r="O50" s="146">
        <v>4.8</v>
      </c>
      <c r="P50" s="146">
        <v>4.9000000000000004</v>
      </c>
      <c r="Q50" s="147" t="s">
        <v>221</v>
      </c>
      <c r="R50" s="147"/>
    </row>
    <row r="51" spans="1:18" x14ac:dyDescent="0.2">
      <c r="A51" s="4" t="str">
        <f t="shared" si="0"/>
        <v>Morocco</v>
      </c>
      <c r="B51" s="144" t="s">
        <v>27</v>
      </c>
      <c r="C51" s="145">
        <v>0</v>
      </c>
      <c r="D51" s="146" t="s">
        <v>274</v>
      </c>
      <c r="E51" s="146">
        <v>0</v>
      </c>
      <c r="F51" s="146">
        <v>0</v>
      </c>
      <c r="G51" s="146">
        <v>0.3</v>
      </c>
      <c r="H51" s="146">
        <v>0.3</v>
      </c>
      <c r="I51" s="146">
        <v>0.3</v>
      </c>
      <c r="J51" s="145">
        <v>0</v>
      </c>
      <c r="K51" s="146" t="s">
        <v>274</v>
      </c>
      <c r="L51" s="146">
        <v>0</v>
      </c>
      <c r="M51" s="146">
        <v>0.2</v>
      </c>
      <c r="N51" s="146">
        <v>2</v>
      </c>
      <c r="O51" s="146">
        <v>2.2000000000000002</v>
      </c>
      <c r="P51" s="146">
        <v>2.2000000000000002</v>
      </c>
      <c r="Q51" s="147" t="s">
        <v>222</v>
      </c>
      <c r="R51" s="147"/>
    </row>
    <row r="52" spans="1:18" x14ac:dyDescent="0.2">
      <c r="A52" s="4" t="str">
        <f t="shared" si="0"/>
        <v>Nigeria</v>
      </c>
      <c r="B52" s="144" t="s">
        <v>28</v>
      </c>
      <c r="C52" s="145" t="s">
        <v>274</v>
      </c>
      <c r="D52" s="146">
        <v>0</v>
      </c>
      <c r="E52" s="146">
        <v>0</v>
      </c>
      <c r="F52" s="146">
        <v>0</v>
      </c>
      <c r="G52" s="146">
        <v>0.3</v>
      </c>
      <c r="H52" s="146">
        <v>0.3</v>
      </c>
      <c r="I52" s="146">
        <v>0.3</v>
      </c>
      <c r="J52" s="145">
        <v>0</v>
      </c>
      <c r="K52" s="146">
        <v>0</v>
      </c>
      <c r="L52" s="146">
        <v>0</v>
      </c>
      <c r="M52" s="146">
        <v>0.2</v>
      </c>
      <c r="N52" s="146">
        <v>5.2</v>
      </c>
      <c r="O52" s="146">
        <v>5.4</v>
      </c>
      <c r="P52" s="146">
        <v>5.5</v>
      </c>
      <c r="Q52" s="147" t="s">
        <v>223</v>
      </c>
      <c r="R52" s="147"/>
    </row>
    <row r="53" spans="1:18" x14ac:dyDescent="0.2">
      <c r="A53" s="4" t="str">
        <f t="shared" si="0"/>
        <v>Kenya</v>
      </c>
      <c r="B53" s="144" t="s">
        <v>29</v>
      </c>
      <c r="C53" s="145" t="s">
        <v>274</v>
      </c>
      <c r="D53" s="146" t="s">
        <v>274</v>
      </c>
      <c r="E53" s="146">
        <v>0</v>
      </c>
      <c r="F53" s="146">
        <v>0</v>
      </c>
      <c r="G53" s="146">
        <v>0.1</v>
      </c>
      <c r="H53" s="146">
        <v>0.1</v>
      </c>
      <c r="I53" s="146">
        <v>0.1</v>
      </c>
      <c r="J53" s="145">
        <v>0</v>
      </c>
      <c r="K53" s="146">
        <v>0</v>
      </c>
      <c r="L53" s="146">
        <v>0</v>
      </c>
      <c r="M53" s="146">
        <v>0.2</v>
      </c>
      <c r="N53" s="146">
        <v>1.2</v>
      </c>
      <c r="O53" s="146">
        <v>1.3</v>
      </c>
      <c r="P53" s="146">
        <v>1.4</v>
      </c>
      <c r="Q53" s="147" t="s">
        <v>287</v>
      </c>
      <c r="R53" s="147"/>
    </row>
    <row r="54" spans="1:18" x14ac:dyDescent="0.2">
      <c r="A54" s="4" t="str">
        <f t="shared" si="0"/>
        <v>Other countries</v>
      </c>
      <c r="B54" s="144" t="s">
        <v>23</v>
      </c>
      <c r="C54" s="145">
        <v>0</v>
      </c>
      <c r="D54" s="146" t="s">
        <v>274</v>
      </c>
      <c r="E54" s="146">
        <v>0</v>
      </c>
      <c r="F54" s="146">
        <v>0.2</v>
      </c>
      <c r="G54" s="146">
        <v>1.6</v>
      </c>
      <c r="H54" s="146">
        <v>1.8</v>
      </c>
      <c r="I54" s="146">
        <v>1.8</v>
      </c>
      <c r="J54" s="145">
        <v>0</v>
      </c>
      <c r="K54" s="146">
        <v>0</v>
      </c>
      <c r="L54" s="146">
        <v>0.2</v>
      </c>
      <c r="M54" s="146">
        <v>0.8</v>
      </c>
      <c r="N54" s="146">
        <v>8.8000000000000007</v>
      </c>
      <c r="O54" s="146">
        <v>9.6</v>
      </c>
      <c r="P54" s="146">
        <v>9.8000000000000007</v>
      </c>
      <c r="Q54" s="147" t="s">
        <v>288</v>
      </c>
      <c r="R54" s="147"/>
    </row>
    <row r="55" spans="1:18" x14ac:dyDescent="0.2">
      <c r="A55" s="4" t="str">
        <f t="shared" si="0"/>
        <v>Europe - total</v>
      </c>
      <c r="B55" s="142" t="s">
        <v>30</v>
      </c>
      <c r="C55" s="138">
        <v>10.199999999999999</v>
      </c>
      <c r="D55" s="139">
        <v>2.8</v>
      </c>
      <c r="E55" s="139">
        <v>15.6</v>
      </c>
      <c r="F55" s="139">
        <v>12.1</v>
      </c>
      <c r="G55" s="139">
        <v>167.1</v>
      </c>
      <c r="H55" s="139">
        <v>179.3</v>
      </c>
      <c r="I55" s="139">
        <v>194.8</v>
      </c>
      <c r="J55" s="138">
        <v>35.5</v>
      </c>
      <c r="K55" s="139">
        <v>10.6</v>
      </c>
      <c r="L55" s="139">
        <v>62.1</v>
      </c>
      <c r="M55" s="139">
        <v>47.2</v>
      </c>
      <c r="N55" s="140">
        <v>1001.4</v>
      </c>
      <c r="O55" s="140">
        <v>1048.5</v>
      </c>
      <c r="P55" s="151">
        <v>1110.7</v>
      </c>
      <c r="Q55" s="150" t="s">
        <v>224</v>
      </c>
      <c r="R55" s="150"/>
    </row>
    <row r="56" spans="1:18" x14ac:dyDescent="0.2">
      <c r="A56" s="4" t="str">
        <f t="shared" si="0"/>
        <v>Austria</v>
      </c>
      <c r="B56" s="144" t="s">
        <v>31</v>
      </c>
      <c r="C56" s="145">
        <v>0.1</v>
      </c>
      <c r="D56" s="146">
        <v>0</v>
      </c>
      <c r="E56" s="146">
        <v>0.2</v>
      </c>
      <c r="F56" s="146">
        <v>0.1</v>
      </c>
      <c r="G56" s="146">
        <v>3</v>
      </c>
      <c r="H56" s="146">
        <v>3.1</v>
      </c>
      <c r="I56" s="146">
        <v>3.3</v>
      </c>
      <c r="J56" s="145">
        <v>0.4</v>
      </c>
      <c r="K56" s="146">
        <v>0</v>
      </c>
      <c r="L56" s="146">
        <v>1.3</v>
      </c>
      <c r="M56" s="146">
        <v>0.5</v>
      </c>
      <c r="N56" s="152">
        <v>17.8</v>
      </c>
      <c r="O56" s="146">
        <v>18.2</v>
      </c>
      <c r="P56" s="146">
        <v>19.600000000000001</v>
      </c>
      <c r="Q56" s="147" t="s">
        <v>225</v>
      </c>
      <c r="R56" s="147"/>
    </row>
    <row r="57" spans="1:18" x14ac:dyDescent="0.2">
      <c r="A57" s="4" t="str">
        <f t="shared" si="0"/>
        <v>Ukraine</v>
      </c>
      <c r="B57" s="144" t="s">
        <v>32</v>
      </c>
      <c r="C57" s="145">
        <v>0.1</v>
      </c>
      <c r="D57" s="146">
        <v>0</v>
      </c>
      <c r="E57" s="146">
        <v>0.3</v>
      </c>
      <c r="F57" s="146">
        <v>0.1</v>
      </c>
      <c r="G57" s="146">
        <v>5.9</v>
      </c>
      <c r="H57" s="146">
        <v>6</v>
      </c>
      <c r="I57" s="146">
        <v>6.3</v>
      </c>
      <c r="J57" s="145">
        <v>0.3</v>
      </c>
      <c r="K57" s="146">
        <v>0.1</v>
      </c>
      <c r="L57" s="146">
        <v>1.3</v>
      </c>
      <c r="M57" s="146">
        <v>0.6</v>
      </c>
      <c r="N57" s="146">
        <v>57.9</v>
      </c>
      <c r="O57" s="146">
        <v>58.5</v>
      </c>
      <c r="P57" s="146">
        <v>59.9</v>
      </c>
      <c r="Q57" s="147" t="s">
        <v>226</v>
      </c>
      <c r="R57" s="147"/>
    </row>
    <row r="58" spans="1:18" x14ac:dyDescent="0.2">
      <c r="A58" s="4" t="str">
        <f t="shared" si="0"/>
        <v>Italy</v>
      </c>
      <c r="B58" s="144" t="s">
        <v>33</v>
      </c>
      <c r="C58" s="145">
        <v>0.4</v>
      </c>
      <c r="D58" s="146">
        <v>0</v>
      </c>
      <c r="E58" s="146">
        <v>0.5</v>
      </c>
      <c r="F58" s="146">
        <v>0.6</v>
      </c>
      <c r="G58" s="146">
        <v>7.9</v>
      </c>
      <c r="H58" s="146">
        <v>8.4</v>
      </c>
      <c r="I58" s="146">
        <v>8.9</v>
      </c>
      <c r="J58" s="145">
        <v>2.5</v>
      </c>
      <c r="K58" s="146">
        <v>0.3</v>
      </c>
      <c r="L58" s="146">
        <v>3.2</v>
      </c>
      <c r="M58" s="146">
        <v>3.6</v>
      </c>
      <c r="N58" s="146">
        <v>52.2</v>
      </c>
      <c r="O58" s="146">
        <v>55.8</v>
      </c>
      <c r="P58" s="146">
        <v>59</v>
      </c>
      <c r="Q58" s="147" t="s">
        <v>227</v>
      </c>
      <c r="R58" s="147"/>
    </row>
    <row r="59" spans="1:18" x14ac:dyDescent="0.2">
      <c r="A59" s="4" t="str">
        <f t="shared" si="0"/>
        <v>Ireland</v>
      </c>
      <c r="B59" s="144" t="s">
        <v>34</v>
      </c>
      <c r="C59" s="145">
        <v>0.3</v>
      </c>
      <c r="D59" s="146">
        <v>0</v>
      </c>
      <c r="E59" s="146">
        <v>0.3</v>
      </c>
      <c r="F59" s="146">
        <v>0.1</v>
      </c>
      <c r="G59" s="146">
        <v>1.1000000000000001</v>
      </c>
      <c r="H59" s="146">
        <v>1.2</v>
      </c>
      <c r="I59" s="146">
        <v>1.5</v>
      </c>
      <c r="J59" s="145">
        <v>0.7</v>
      </c>
      <c r="K59" s="146">
        <v>0</v>
      </c>
      <c r="L59" s="146">
        <v>0.8</v>
      </c>
      <c r="M59" s="146">
        <v>0.4</v>
      </c>
      <c r="N59" s="146">
        <v>5.9</v>
      </c>
      <c r="O59" s="146">
        <v>6.4</v>
      </c>
      <c r="P59" s="146">
        <v>7.2</v>
      </c>
      <c r="Q59" s="147" t="s">
        <v>228</v>
      </c>
      <c r="R59" s="147"/>
    </row>
    <row r="60" spans="1:18" x14ac:dyDescent="0.2">
      <c r="A60" s="4" t="str">
        <f t="shared" si="0"/>
        <v>Estonia</v>
      </c>
      <c r="B60" s="148" t="s">
        <v>35</v>
      </c>
      <c r="C60" s="145">
        <v>0</v>
      </c>
      <c r="D60" s="146">
        <v>0</v>
      </c>
      <c r="E60" s="146">
        <v>0</v>
      </c>
      <c r="F60" s="146">
        <v>0</v>
      </c>
      <c r="G60" s="146">
        <v>0.3</v>
      </c>
      <c r="H60" s="146">
        <v>0.3</v>
      </c>
      <c r="I60" s="146">
        <v>0.3</v>
      </c>
      <c r="J60" s="145">
        <v>0</v>
      </c>
      <c r="K60" s="146">
        <v>0</v>
      </c>
      <c r="L60" s="146">
        <v>0.1</v>
      </c>
      <c r="M60" s="146">
        <v>0</v>
      </c>
      <c r="N60" s="146">
        <v>1.5</v>
      </c>
      <c r="O60" s="146">
        <v>1.5</v>
      </c>
      <c r="P60" s="146">
        <v>1.6</v>
      </c>
      <c r="Q60" s="149" t="s">
        <v>229</v>
      </c>
      <c r="R60" s="149"/>
    </row>
    <row r="61" spans="1:18" ht="24" x14ac:dyDescent="0.2">
      <c r="A61" s="4" t="str">
        <f t="shared" si="0"/>
        <v>Nordic countries -
 total</v>
      </c>
      <c r="B61" s="148" t="s">
        <v>36</v>
      </c>
      <c r="C61" s="145">
        <v>0.5</v>
      </c>
      <c r="D61" s="146">
        <v>0</v>
      </c>
      <c r="E61" s="146">
        <v>0.6</v>
      </c>
      <c r="F61" s="146">
        <v>0.5</v>
      </c>
      <c r="G61" s="146">
        <v>7.9</v>
      </c>
      <c r="H61" s="146">
        <v>8.4</v>
      </c>
      <c r="I61" s="146">
        <v>9</v>
      </c>
      <c r="J61" s="145">
        <v>1.2</v>
      </c>
      <c r="K61" s="146">
        <v>0.1</v>
      </c>
      <c r="L61" s="146">
        <v>1.8</v>
      </c>
      <c r="M61" s="146">
        <v>1.9</v>
      </c>
      <c r="N61" s="146">
        <v>34.5</v>
      </c>
      <c r="O61" s="146">
        <v>36.4</v>
      </c>
      <c r="P61" s="146">
        <v>38.200000000000003</v>
      </c>
      <c r="Q61" s="149" t="s">
        <v>230</v>
      </c>
      <c r="R61" s="149"/>
    </row>
    <row r="62" spans="1:18" x14ac:dyDescent="0.2">
      <c r="A62" s="4" t="str">
        <f t="shared" si="0"/>
        <v>Thereof:</v>
      </c>
      <c r="B62" s="144" t="s">
        <v>167</v>
      </c>
      <c r="C62" s="145"/>
      <c r="D62" s="146"/>
      <c r="E62" s="146"/>
      <c r="F62" s="146"/>
      <c r="G62" s="146"/>
      <c r="H62" s="146"/>
      <c r="I62" s="146"/>
      <c r="J62" s="145"/>
      <c r="K62" s="146"/>
      <c r="L62" s="146"/>
      <c r="M62" s="146"/>
      <c r="N62" s="146"/>
      <c r="O62" s="146"/>
      <c r="P62" s="146"/>
      <c r="Q62" s="147" t="s">
        <v>231</v>
      </c>
      <c r="R62" s="147"/>
    </row>
    <row r="63" spans="1:18" x14ac:dyDescent="0.2">
      <c r="A63" s="4" t="str">
        <f t="shared" si="0"/>
        <v>Denmark</v>
      </c>
      <c r="B63" s="144" t="s">
        <v>37</v>
      </c>
      <c r="C63" s="145">
        <v>0.2</v>
      </c>
      <c r="D63" s="146">
        <v>0</v>
      </c>
      <c r="E63" s="146">
        <v>0.2</v>
      </c>
      <c r="F63" s="146">
        <v>0.2</v>
      </c>
      <c r="G63" s="146">
        <v>2.2999999999999998</v>
      </c>
      <c r="H63" s="146">
        <v>2.4</v>
      </c>
      <c r="I63" s="146">
        <v>2.7</v>
      </c>
      <c r="J63" s="145">
        <v>0.4</v>
      </c>
      <c r="K63" s="146">
        <v>0</v>
      </c>
      <c r="L63" s="146">
        <v>0.5</v>
      </c>
      <c r="M63" s="146">
        <v>0.5</v>
      </c>
      <c r="N63" s="146">
        <v>11</v>
      </c>
      <c r="O63" s="146">
        <v>11.6</v>
      </c>
      <c r="P63" s="146">
        <v>12.1</v>
      </c>
      <c r="Q63" s="147" t="s">
        <v>232</v>
      </c>
      <c r="R63" s="147"/>
    </row>
    <row r="64" spans="1:18" x14ac:dyDescent="0.2">
      <c r="A64" s="4" t="str">
        <f t="shared" si="0"/>
        <v>Norway</v>
      </c>
      <c r="B64" s="144" t="s">
        <v>38</v>
      </c>
      <c r="C64" s="145">
        <v>0.1</v>
      </c>
      <c r="D64" s="146" t="s">
        <v>274</v>
      </c>
      <c r="E64" s="146">
        <v>0.1</v>
      </c>
      <c r="F64" s="146">
        <v>0.2</v>
      </c>
      <c r="G64" s="146">
        <v>1.9</v>
      </c>
      <c r="H64" s="146">
        <v>2.1</v>
      </c>
      <c r="I64" s="146">
        <v>2.2000000000000002</v>
      </c>
      <c r="J64" s="145">
        <v>0.4</v>
      </c>
      <c r="K64" s="146">
        <v>0</v>
      </c>
      <c r="L64" s="146">
        <v>0.7</v>
      </c>
      <c r="M64" s="146">
        <v>0.5</v>
      </c>
      <c r="N64" s="146">
        <v>7</v>
      </c>
      <c r="O64" s="146">
        <v>7.5</v>
      </c>
      <c r="P64" s="146">
        <v>8.1999999999999993</v>
      </c>
      <c r="Q64" s="147" t="s">
        <v>233</v>
      </c>
      <c r="R64" s="147"/>
    </row>
    <row r="65" spans="1:18" x14ac:dyDescent="0.2">
      <c r="A65" s="4" t="str">
        <f t="shared" si="0"/>
        <v>Finland</v>
      </c>
      <c r="B65" s="144" t="s">
        <v>39</v>
      </c>
      <c r="C65" s="145">
        <v>0</v>
      </c>
      <c r="D65" s="146">
        <v>0</v>
      </c>
      <c r="E65" s="146">
        <v>0</v>
      </c>
      <c r="F65" s="146">
        <v>0</v>
      </c>
      <c r="G65" s="146">
        <v>1.2</v>
      </c>
      <c r="H65" s="146">
        <v>1.2</v>
      </c>
      <c r="I65" s="146">
        <v>1.3</v>
      </c>
      <c r="J65" s="145">
        <v>0.1</v>
      </c>
      <c r="K65" s="146">
        <v>0</v>
      </c>
      <c r="L65" s="146">
        <v>0.1</v>
      </c>
      <c r="M65" s="146">
        <v>0.2</v>
      </c>
      <c r="N65" s="146">
        <v>4.5</v>
      </c>
      <c r="O65" s="146">
        <v>4.5999999999999996</v>
      </c>
      <c r="P65" s="146">
        <v>4.8</v>
      </c>
      <c r="Q65" s="147" t="s">
        <v>234</v>
      </c>
      <c r="R65" s="147"/>
    </row>
    <row r="66" spans="1:18" x14ac:dyDescent="0.2">
      <c r="A66" s="4" t="str">
        <f t="shared" si="0"/>
        <v>Sweden</v>
      </c>
      <c r="B66" s="144" t="s">
        <v>40</v>
      </c>
      <c r="C66" s="145">
        <v>0.1</v>
      </c>
      <c r="D66" s="146">
        <v>0</v>
      </c>
      <c r="E66" s="146">
        <v>0.1</v>
      </c>
      <c r="F66" s="146">
        <v>0.1</v>
      </c>
      <c r="G66" s="146">
        <v>2.5</v>
      </c>
      <c r="H66" s="146">
        <v>2.6</v>
      </c>
      <c r="I66" s="146">
        <v>2.7</v>
      </c>
      <c r="J66" s="145">
        <v>0.3</v>
      </c>
      <c r="K66" s="146">
        <v>0</v>
      </c>
      <c r="L66" s="146">
        <v>0.4</v>
      </c>
      <c r="M66" s="146">
        <v>0.7</v>
      </c>
      <c r="N66" s="146">
        <v>11.6</v>
      </c>
      <c r="O66" s="146">
        <v>12.3</v>
      </c>
      <c r="P66" s="146">
        <v>12.7</v>
      </c>
      <c r="Q66" s="147" t="s">
        <v>235</v>
      </c>
      <c r="R66" s="147"/>
    </row>
    <row r="67" spans="1:18" x14ac:dyDescent="0.2">
      <c r="A67" s="4" t="str">
        <f t="shared" si="0"/>
        <v>Bulgaria</v>
      </c>
      <c r="B67" s="144" t="s">
        <v>41</v>
      </c>
      <c r="C67" s="145">
        <v>0</v>
      </c>
      <c r="D67" s="146">
        <v>0</v>
      </c>
      <c r="E67" s="146">
        <v>0.1</v>
      </c>
      <c r="F67" s="146">
        <v>0.1</v>
      </c>
      <c r="G67" s="146">
        <v>0.9</v>
      </c>
      <c r="H67" s="146">
        <v>1</v>
      </c>
      <c r="I67" s="146">
        <v>1</v>
      </c>
      <c r="J67" s="145">
        <v>0.2</v>
      </c>
      <c r="K67" s="146">
        <v>0</v>
      </c>
      <c r="L67" s="146">
        <v>0.4</v>
      </c>
      <c r="M67" s="146">
        <v>0.2</v>
      </c>
      <c r="N67" s="146">
        <v>5.2</v>
      </c>
      <c r="O67" s="146">
        <v>5.4</v>
      </c>
      <c r="P67" s="146">
        <v>5.8</v>
      </c>
      <c r="Q67" s="147" t="s">
        <v>236</v>
      </c>
      <c r="R67" s="147"/>
    </row>
    <row r="68" spans="1:18" x14ac:dyDescent="0.2">
      <c r="A68" s="4" t="str">
        <f t="shared" si="0"/>
        <v>Belgium</v>
      </c>
      <c r="B68" s="144" t="s">
        <v>42</v>
      </c>
      <c r="C68" s="145">
        <v>0.2</v>
      </c>
      <c r="D68" s="146">
        <v>0</v>
      </c>
      <c r="E68" s="146">
        <v>0.2</v>
      </c>
      <c r="F68" s="146">
        <v>0.3</v>
      </c>
      <c r="G68" s="146">
        <v>3.9</v>
      </c>
      <c r="H68" s="146">
        <v>4.2</v>
      </c>
      <c r="I68" s="146">
        <v>4.4000000000000004</v>
      </c>
      <c r="J68" s="145">
        <v>0.6</v>
      </c>
      <c r="K68" s="146">
        <v>0.1</v>
      </c>
      <c r="L68" s="146">
        <v>0.9</v>
      </c>
      <c r="M68" s="146">
        <v>1.2</v>
      </c>
      <c r="N68" s="146">
        <v>23.4</v>
      </c>
      <c r="O68" s="146">
        <v>24.6</v>
      </c>
      <c r="P68" s="146">
        <v>25.5</v>
      </c>
      <c r="Q68" s="147" t="s">
        <v>289</v>
      </c>
      <c r="R68" s="147"/>
    </row>
    <row r="69" spans="1:18" x14ac:dyDescent="0.2">
      <c r="A69" s="4" t="str">
        <f t="shared" si="0"/>
        <v>Belarus</v>
      </c>
      <c r="B69" s="144" t="s">
        <v>43</v>
      </c>
      <c r="C69" s="145">
        <v>0</v>
      </c>
      <c r="D69" s="146">
        <v>0.1</v>
      </c>
      <c r="E69" s="146">
        <v>0.1</v>
      </c>
      <c r="F69" s="146">
        <v>0.1</v>
      </c>
      <c r="G69" s="146">
        <v>1.4</v>
      </c>
      <c r="H69" s="146">
        <v>1.5</v>
      </c>
      <c r="I69" s="146">
        <v>1.6</v>
      </c>
      <c r="J69" s="145">
        <v>0.1</v>
      </c>
      <c r="K69" s="146">
        <v>0.2</v>
      </c>
      <c r="L69" s="146">
        <v>0.6</v>
      </c>
      <c r="M69" s="146">
        <v>0.3</v>
      </c>
      <c r="N69" s="146">
        <v>9.1999999999999993</v>
      </c>
      <c r="O69" s="146">
        <v>9.5</v>
      </c>
      <c r="P69" s="146">
        <v>10.1</v>
      </c>
      <c r="Q69" s="147" t="s">
        <v>237</v>
      </c>
      <c r="R69" s="147"/>
    </row>
    <row r="70" spans="1:18" x14ac:dyDescent="0.2">
      <c r="A70" s="4" t="str">
        <f t="shared" si="0"/>
        <v>Germany</v>
      </c>
      <c r="B70" s="144" t="s">
        <v>44</v>
      </c>
      <c r="C70" s="145">
        <v>2.9</v>
      </c>
      <c r="D70" s="146">
        <v>0.2</v>
      </c>
      <c r="E70" s="146">
        <v>3.4</v>
      </c>
      <c r="F70" s="146">
        <v>2.2000000000000002</v>
      </c>
      <c r="G70" s="146">
        <v>23.2</v>
      </c>
      <c r="H70" s="146">
        <v>25.3</v>
      </c>
      <c r="I70" s="146">
        <v>28.7</v>
      </c>
      <c r="J70" s="145">
        <v>8.6999999999999993</v>
      </c>
      <c r="K70" s="146">
        <v>0.5</v>
      </c>
      <c r="L70" s="146">
        <v>11</v>
      </c>
      <c r="M70" s="146">
        <v>7.9</v>
      </c>
      <c r="N70" s="146">
        <v>112</v>
      </c>
      <c r="O70" s="146">
        <v>119.9</v>
      </c>
      <c r="P70" s="146">
        <v>130.9</v>
      </c>
      <c r="Q70" s="147" t="s">
        <v>238</v>
      </c>
      <c r="R70" s="147"/>
    </row>
    <row r="71" spans="1:18" x14ac:dyDescent="0.2">
      <c r="A71" s="4" t="str">
        <f t="shared" si="0"/>
        <v>Netherlands</v>
      </c>
      <c r="B71" s="144" t="s">
        <v>45</v>
      </c>
      <c r="C71" s="145">
        <v>0.3</v>
      </c>
      <c r="D71" s="146">
        <v>0</v>
      </c>
      <c r="E71" s="146">
        <v>0.4</v>
      </c>
      <c r="F71" s="146">
        <v>0.5</v>
      </c>
      <c r="G71" s="146">
        <v>5.3</v>
      </c>
      <c r="H71" s="146">
        <v>5.8</v>
      </c>
      <c r="I71" s="146">
        <v>6.2</v>
      </c>
      <c r="J71" s="145">
        <v>1</v>
      </c>
      <c r="K71" s="146">
        <v>0.1</v>
      </c>
      <c r="L71" s="146">
        <v>1.2</v>
      </c>
      <c r="M71" s="146">
        <v>2.1</v>
      </c>
      <c r="N71" s="146">
        <v>31.6</v>
      </c>
      <c r="O71" s="146">
        <v>33.700000000000003</v>
      </c>
      <c r="P71" s="146">
        <v>35</v>
      </c>
      <c r="Q71" s="147" t="s">
        <v>239</v>
      </c>
      <c r="R71" s="147"/>
    </row>
    <row r="72" spans="1:18" x14ac:dyDescent="0.2">
      <c r="A72" s="4" t="str">
        <f t="shared" si="0"/>
        <v>Hungary</v>
      </c>
      <c r="B72" s="144" t="s">
        <v>46</v>
      </c>
      <c r="C72" s="145">
        <v>0.1</v>
      </c>
      <c r="D72" s="146">
        <v>0.1</v>
      </c>
      <c r="E72" s="146">
        <v>0.2</v>
      </c>
      <c r="F72" s="146">
        <v>0.2</v>
      </c>
      <c r="G72" s="146">
        <v>2.5</v>
      </c>
      <c r="H72" s="146">
        <v>2.7</v>
      </c>
      <c r="I72" s="146">
        <v>2.8</v>
      </c>
      <c r="J72" s="145">
        <v>0.3</v>
      </c>
      <c r="K72" s="146">
        <v>0.1</v>
      </c>
      <c r="L72" s="146">
        <v>0.5</v>
      </c>
      <c r="M72" s="146">
        <v>0.4</v>
      </c>
      <c r="N72" s="146">
        <v>11.3</v>
      </c>
      <c r="O72" s="146">
        <v>11.7</v>
      </c>
      <c r="P72" s="146">
        <v>12.2</v>
      </c>
      <c r="Q72" s="147" t="s">
        <v>240</v>
      </c>
      <c r="R72" s="147"/>
    </row>
    <row r="73" spans="1:18" x14ac:dyDescent="0.2">
      <c r="A73" s="4" t="str">
        <f t="shared" si="0"/>
        <v>United Kingdom</v>
      </c>
      <c r="B73" s="153" t="s">
        <v>47</v>
      </c>
      <c r="C73" s="154">
        <v>2.7</v>
      </c>
      <c r="D73" s="155">
        <v>0.1</v>
      </c>
      <c r="E73" s="155">
        <v>3</v>
      </c>
      <c r="F73" s="155">
        <v>1.3</v>
      </c>
      <c r="G73" s="155">
        <v>21</v>
      </c>
      <c r="H73" s="155">
        <v>22.3</v>
      </c>
      <c r="I73" s="155">
        <v>25.3</v>
      </c>
      <c r="J73" s="154">
        <v>7.1</v>
      </c>
      <c r="K73" s="155">
        <v>0.3</v>
      </c>
      <c r="L73" s="155">
        <v>9.5</v>
      </c>
      <c r="M73" s="155">
        <v>4.9000000000000004</v>
      </c>
      <c r="N73" s="156">
        <v>141.9</v>
      </c>
      <c r="O73" s="156">
        <v>146.80000000000001</v>
      </c>
      <c r="P73" s="157">
        <v>156.4</v>
      </c>
      <c r="Q73" s="158" t="s">
        <v>241</v>
      </c>
      <c r="R73" s="158"/>
    </row>
    <row r="74" spans="1:18" x14ac:dyDescent="0.2">
      <c r="A74" s="4" t="str">
        <f t="shared" si="0"/>
        <v>Greece</v>
      </c>
      <c r="B74" s="159" t="s">
        <v>49</v>
      </c>
      <c r="C74" s="160">
        <v>0.3</v>
      </c>
      <c r="D74" s="161">
        <v>0</v>
      </c>
      <c r="E74" s="161">
        <v>0.5</v>
      </c>
      <c r="F74" s="161">
        <v>0.2</v>
      </c>
      <c r="G74" s="161">
        <v>2.4</v>
      </c>
      <c r="H74" s="161">
        <v>2.6</v>
      </c>
      <c r="I74" s="161">
        <v>3.1</v>
      </c>
      <c r="J74" s="160">
        <v>1.6</v>
      </c>
      <c r="K74" s="161">
        <v>0</v>
      </c>
      <c r="L74" s="161">
        <v>2.7</v>
      </c>
      <c r="M74" s="161">
        <v>1</v>
      </c>
      <c r="N74" s="161">
        <v>17.3</v>
      </c>
      <c r="O74" s="161">
        <v>18.3</v>
      </c>
      <c r="P74" s="161">
        <v>21</v>
      </c>
      <c r="Q74" s="162" t="s">
        <v>243</v>
      </c>
      <c r="R74" s="162"/>
    </row>
    <row r="75" spans="1:18" x14ac:dyDescent="0.2">
      <c r="A75" s="4" t="str">
        <f t="shared" si="0"/>
        <v>Latvia</v>
      </c>
      <c r="B75" s="159" t="s">
        <v>50</v>
      </c>
      <c r="C75" s="161">
        <v>0</v>
      </c>
      <c r="D75" s="161">
        <v>0</v>
      </c>
      <c r="E75" s="161">
        <v>0</v>
      </c>
      <c r="F75" s="161">
        <v>0</v>
      </c>
      <c r="G75" s="161">
        <v>0.6</v>
      </c>
      <c r="H75" s="161">
        <v>0.6</v>
      </c>
      <c r="I75" s="161">
        <v>0.6</v>
      </c>
      <c r="J75" s="160">
        <v>0.1</v>
      </c>
      <c r="K75" s="161">
        <v>0</v>
      </c>
      <c r="L75" s="161">
        <v>0.1</v>
      </c>
      <c r="M75" s="161">
        <v>0</v>
      </c>
      <c r="N75" s="161">
        <v>3.2</v>
      </c>
      <c r="O75" s="161">
        <v>3.3</v>
      </c>
      <c r="P75" s="161">
        <v>3.3</v>
      </c>
      <c r="Q75" s="147" t="s">
        <v>244</v>
      </c>
      <c r="R75" s="147"/>
    </row>
    <row r="76" spans="1:18" x14ac:dyDescent="0.2">
      <c r="A76" s="4" t="str">
        <f t="shared" si="0"/>
        <v>Lithuania</v>
      </c>
      <c r="B76" s="159" t="s">
        <v>51</v>
      </c>
      <c r="C76" s="160">
        <v>0</v>
      </c>
      <c r="D76" s="161">
        <v>0</v>
      </c>
      <c r="E76" s="161">
        <v>0</v>
      </c>
      <c r="F76" s="161">
        <v>0</v>
      </c>
      <c r="G76" s="161">
        <v>0.8</v>
      </c>
      <c r="H76" s="161">
        <v>0.8</v>
      </c>
      <c r="I76" s="161">
        <v>0.9</v>
      </c>
      <c r="J76" s="160">
        <v>0.1</v>
      </c>
      <c r="K76" s="161">
        <v>0</v>
      </c>
      <c r="L76" s="161">
        <v>0.2</v>
      </c>
      <c r="M76" s="161">
        <v>0.1</v>
      </c>
      <c r="N76" s="161">
        <v>4.4000000000000004</v>
      </c>
      <c r="O76" s="161">
        <v>4.5</v>
      </c>
      <c r="P76" s="161">
        <v>4.7</v>
      </c>
      <c r="Q76" s="147" t="s">
        <v>245</v>
      </c>
      <c r="R76" s="147"/>
    </row>
    <row r="77" spans="1:18" x14ac:dyDescent="0.2">
      <c r="A77" s="4" t="str">
        <f t="shared" si="0"/>
        <v>Moldova</v>
      </c>
      <c r="B77" s="159" t="s">
        <v>52</v>
      </c>
      <c r="C77" s="160">
        <v>0</v>
      </c>
      <c r="D77" s="161">
        <v>0</v>
      </c>
      <c r="E77" s="161">
        <v>0.1</v>
      </c>
      <c r="F77" s="161">
        <v>0</v>
      </c>
      <c r="G77" s="161">
        <v>1</v>
      </c>
      <c r="H77" s="161">
        <v>1</v>
      </c>
      <c r="I77" s="161">
        <v>1.1000000000000001</v>
      </c>
      <c r="J77" s="160">
        <v>0</v>
      </c>
      <c r="K77" s="161">
        <v>0</v>
      </c>
      <c r="L77" s="161">
        <v>0.3</v>
      </c>
      <c r="M77" s="161">
        <v>0.1</v>
      </c>
      <c r="N77" s="161">
        <v>7.1</v>
      </c>
      <c r="O77" s="161">
        <v>7.2</v>
      </c>
      <c r="P77" s="161">
        <v>7.5</v>
      </c>
      <c r="Q77" s="147" t="s">
        <v>246</v>
      </c>
      <c r="R77" s="147"/>
    </row>
    <row r="78" spans="1:18" x14ac:dyDescent="0.2">
      <c r="A78" s="4" t="str">
        <f t="shared" si="0"/>
        <v>Slovenia</v>
      </c>
      <c r="B78" s="159" t="s">
        <v>290</v>
      </c>
      <c r="C78" s="160">
        <v>0</v>
      </c>
      <c r="D78" s="161">
        <v>0</v>
      </c>
      <c r="E78" s="161">
        <v>0</v>
      </c>
      <c r="F78" s="161">
        <v>0</v>
      </c>
      <c r="G78" s="161">
        <v>0.3</v>
      </c>
      <c r="H78" s="161">
        <v>0.3</v>
      </c>
      <c r="I78" s="161">
        <v>0.4</v>
      </c>
      <c r="J78" s="160">
        <v>0</v>
      </c>
      <c r="K78" s="161">
        <v>0</v>
      </c>
      <c r="L78" s="161">
        <v>0.1</v>
      </c>
      <c r="M78" s="161">
        <v>0.1</v>
      </c>
      <c r="N78" s="161">
        <v>1.4</v>
      </c>
      <c r="O78" s="161">
        <v>1.5</v>
      </c>
      <c r="P78" s="161">
        <v>1.6</v>
      </c>
      <c r="Q78" s="147" t="s">
        <v>291</v>
      </c>
      <c r="R78" s="147"/>
    </row>
    <row r="79" spans="1:18" x14ac:dyDescent="0.2">
      <c r="A79" s="4" t="str">
        <f t="shared" si="0"/>
        <v>Slovakia</v>
      </c>
      <c r="B79" s="159" t="s">
        <v>53</v>
      </c>
      <c r="C79" s="160">
        <v>0</v>
      </c>
      <c r="D79" s="161">
        <v>0.2</v>
      </c>
      <c r="E79" s="161">
        <v>0.3</v>
      </c>
      <c r="F79" s="161">
        <v>0</v>
      </c>
      <c r="G79" s="161">
        <v>1.3</v>
      </c>
      <c r="H79" s="161">
        <v>1.3</v>
      </c>
      <c r="I79" s="161">
        <v>1.6</v>
      </c>
      <c r="J79" s="160">
        <v>0.1</v>
      </c>
      <c r="K79" s="161">
        <v>0.8</v>
      </c>
      <c r="L79" s="161">
        <v>1</v>
      </c>
      <c r="M79" s="161">
        <v>0.4</v>
      </c>
      <c r="N79" s="161">
        <v>6.2</v>
      </c>
      <c r="O79" s="161">
        <v>6.6</v>
      </c>
      <c r="P79" s="161">
        <v>7.6</v>
      </c>
      <c r="Q79" s="147" t="s">
        <v>247</v>
      </c>
      <c r="R79" s="147"/>
    </row>
    <row r="80" spans="1:18" x14ac:dyDescent="0.2">
      <c r="A80" s="4" t="str">
        <f t="shared" si="0"/>
        <v>Spain</v>
      </c>
      <c r="B80" s="159" t="s">
        <v>54</v>
      </c>
      <c r="C80" s="160">
        <v>0.8</v>
      </c>
      <c r="D80" s="161">
        <v>0.1</v>
      </c>
      <c r="E80" s="161">
        <v>0.9</v>
      </c>
      <c r="F80" s="161">
        <v>0.7</v>
      </c>
      <c r="G80" s="161">
        <v>4.2</v>
      </c>
      <c r="H80" s="161">
        <v>4.9000000000000004</v>
      </c>
      <c r="I80" s="161">
        <v>5.8</v>
      </c>
      <c r="J80" s="160">
        <v>4.7</v>
      </c>
      <c r="K80" s="161">
        <v>0.3</v>
      </c>
      <c r="L80" s="161">
        <v>5.2</v>
      </c>
      <c r="M80" s="161">
        <v>3.7</v>
      </c>
      <c r="N80" s="161">
        <v>34.6</v>
      </c>
      <c r="O80" s="161">
        <v>38.299999999999997</v>
      </c>
      <c r="P80" s="161">
        <v>43.5</v>
      </c>
      <c r="Q80" s="147" t="s">
        <v>248</v>
      </c>
      <c r="R80" s="147"/>
    </row>
    <row r="81" spans="1:18" x14ac:dyDescent="0.2">
      <c r="A81" s="4" t="str">
        <f t="shared" si="0"/>
        <v>Serbia</v>
      </c>
      <c r="B81" s="159" t="s">
        <v>292</v>
      </c>
      <c r="C81" s="160">
        <v>0</v>
      </c>
      <c r="D81" s="161">
        <v>0</v>
      </c>
      <c r="E81" s="161">
        <v>0.1</v>
      </c>
      <c r="F81" s="161">
        <v>0</v>
      </c>
      <c r="G81" s="161">
        <v>0.5</v>
      </c>
      <c r="H81" s="161">
        <v>0.5</v>
      </c>
      <c r="I81" s="161">
        <v>0.6</v>
      </c>
      <c r="J81" s="160">
        <v>0</v>
      </c>
      <c r="K81" s="161">
        <v>0.2</v>
      </c>
      <c r="L81" s="161">
        <v>0.3</v>
      </c>
      <c r="M81" s="161">
        <v>0.1</v>
      </c>
      <c r="N81" s="161">
        <v>4.5</v>
      </c>
      <c r="O81" s="161">
        <v>4.5999999999999996</v>
      </c>
      <c r="P81" s="161">
        <v>5</v>
      </c>
      <c r="Q81" s="147" t="s">
        <v>293</v>
      </c>
      <c r="R81" s="147"/>
    </row>
    <row r="82" spans="1:18" x14ac:dyDescent="0.2">
      <c r="A82" s="4" t="str">
        <f t="shared" si="0"/>
        <v>Poland</v>
      </c>
      <c r="B82" s="159" t="s">
        <v>55</v>
      </c>
      <c r="C82" s="160">
        <v>0.1</v>
      </c>
      <c r="D82" s="161">
        <v>0.6</v>
      </c>
      <c r="E82" s="161">
        <v>0.8</v>
      </c>
      <c r="F82" s="161">
        <v>0.8</v>
      </c>
      <c r="G82" s="161">
        <v>5.3</v>
      </c>
      <c r="H82" s="161">
        <v>6</v>
      </c>
      <c r="I82" s="161">
        <v>6.8</v>
      </c>
      <c r="J82" s="160">
        <v>0.4</v>
      </c>
      <c r="K82" s="161">
        <v>2.2000000000000002</v>
      </c>
      <c r="L82" s="161">
        <v>2.9</v>
      </c>
      <c r="M82" s="161">
        <v>2.8</v>
      </c>
      <c r="N82" s="161">
        <v>24.2</v>
      </c>
      <c r="O82" s="161">
        <v>27.1</v>
      </c>
      <c r="P82" s="161">
        <v>30</v>
      </c>
      <c r="Q82" s="147" t="s">
        <v>249</v>
      </c>
      <c r="R82" s="147"/>
    </row>
    <row r="83" spans="1:18" x14ac:dyDescent="0.2">
      <c r="A83" s="4" t="str">
        <f t="shared" si="0"/>
        <v>Portugal</v>
      </c>
      <c r="B83" s="159" t="s">
        <v>56</v>
      </c>
      <c r="C83" s="160">
        <v>0.3</v>
      </c>
      <c r="D83" s="161">
        <v>0</v>
      </c>
      <c r="E83" s="161">
        <v>0.4</v>
      </c>
      <c r="F83" s="161">
        <v>0.1</v>
      </c>
      <c r="G83" s="161">
        <v>1.4</v>
      </c>
      <c r="H83" s="161">
        <v>1.5</v>
      </c>
      <c r="I83" s="161">
        <v>1.9</v>
      </c>
      <c r="J83" s="160">
        <v>1.4</v>
      </c>
      <c r="K83" s="161">
        <v>0</v>
      </c>
      <c r="L83" s="161">
        <v>1.6</v>
      </c>
      <c r="M83" s="161">
        <v>1.1000000000000001</v>
      </c>
      <c r="N83" s="161">
        <v>9.5</v>
      </c>
      <c r="O83" s="161">
        <v>10.5</v>
      </c>
      <c r="P83" s="161">
        <v>12.1</v>
      </c>
      <c r="Q83" s="147" t="s">
        <v>250</v>
      </c>
      <c r="R83" s="147"/>
    </row>
    <row r="84" spans="1:18" x14ac:dyDescent="0.2">
      <c r="A84" s="4" t="str">
        <f t="shared" si="0"/>
        <v>Czech Republic</v>
      </c>
      <c r="B84" s="159" t="s">
        <v>57</v>
      </c>
      <c r="C84" s="160">
        <v>0</v>
      </c>
      <c r="D84" s="161">
        <v>0.2</v>
      </c>
      <c r="E84" s="161">
        <v>0.5</v>
      </c>
      <c r="F84" s="161">
        <v>0.4</v>
      </c>
      <c r="G84" s="161">
        <v>2.5</v>
      </c>
      <c r="H84" s="161">
        <v>2.9</v>
      </c>
      <c r="I84" s="161">
        <v>3.4</v>
      </c>
      <c r="J84" s="160">
        <v>0.1</v>
      </c>
      <c r="K84" s="161">
        <v>0.8</v>
      </c>
      <c r="L84" s="161">
        <v>1.8</v>
      </c>
      <c r="M84" s="161">
        <v>1.1000000000000001</v>
      </c>
      <c r="N84" s="161">
        <v>14.5</v>
      </c>
      <c r="O84" s="161">
        <v>15.6</v>
      </c>
      <c r="P84" s="161">
        <v>17.399999999999999</v>
      </c>
      <c r="Q84" s="147" t="s">
        <v>251</v>
      </c>
      <c r="R84" s="147"/>
    </row>
    <row r="85" spans="1:18" x14ac:dyDescent="0.2">
      <c r="A85" s="4" t="str">
        <f t="shared" si="0"/>
        <v>France</v>
      </c>
      <c r="B85" s="159" t="s">
        <v>58</v>
      </c>
      <c r="C85" s="160">
        <v>0.3</v>
      </c>
      <c r="D85" s="161">
        <v>0.1</v>
      </c>
      <c r="E85" s="161">
        <v>0.7</v>
      </c>
      <c r="F85" s="161">
        <v>1.2</v>
      </c>
      <c r="G85" s="161">
        <v>24.9</v>
      </c>
      <c r="H85" s="161">
        <v>26.1</v>
      </c>
      <c r="I85" s="161">
        <v>26.8</v>
      </c>
      <c r="J85" s="160">
        <v>1.3</v>
      </c>
      <c r="K85" s="161">
        <v>0.3</v>
      </c>
      <c r="L85" s="161">
        <v>3.7</v>
      </c>
      <c r="M85" s="161">
        <v>5.9</v>
      </c>
      <c r="N85" s="161">
        <v>186.6</v>
      </c>
      <c r="O85" s="161">
        <v>192.5</v>
      </c>
      <c r="P85" s="161">
        <v>196.1</v>
      </c>
      <c r="Q85" s="147" t="s">
        <v>252</v>
      </c>
      <c r="R85" s="147"/>
    </row>
    <row r="86" spans="1:18" x14ac:dyDescent="0.2">
      <c r="A86" s="4" t="str">
        <f t="shared" si="0"/>
        <v>Croatia</v>
      </c>
      <c r="B86" s="159" t="s">
        <v>48</v>
      </c>
      <c r="C86" s="160">
        <v>0</v>
      </c>
      <c r="D86" s="161">
        <v>0</v>
      </c>
      <c r="E86" s="161">
        <v>0</v>
      </c>
      <c r="F86" s="161">
        <v>0.1</v>
      </c>
      <c r="G86" s="161">
        <v>0.6</v>
      </c>
      <c r="H86" s="161">
        <v>0.7</v>
      </c>
      <c r="I86" s="161">
        <v>0.7</v>
      </c>
      <c r="J86" s="160">
        <v>0.1</v>
      </c>
      <c r="K86" s="161">
        <v>0</v>
      </c>
      <c r="L86" s="161">
        <v>0.1</v>
      </c>
      <c r="M86" s="161">
        <v>0.1</v>
      </c>
      <c r="N86" s="161">
        <v>2.8</v>
      </c>
      <c r="O86" s="161">
        <v>3</v>
      </c>
      <c r="P86" s="161">
        <v>3.1</v>
      </c>
      <c r="Q86" s="147" t="s">
        <v>242</v>
      </c>
      <c r="R86" s="147"/>
    </row>
    <row r="87" spans="1:18" x14ac:dyDescent="0.2">
      <c r="A87" s="4" t="str">
        <f t="shared" si="0"/>
        <v>Romania</v>
      </c>
      <c r="B87" s="159" t="s">
        <v>59</v>
      </c>
      <c r="C87" s="160">
        <v>0.2</v>
      </c>
      <c r="D87" s="161">
        <v>0</v>
      </c>
      <c r="E87" s="161">
        <v>0.3</v>
      </c>
      <c r="F87" s="161">
        <v>1</v>
      </c>
      <c r="G87" s="161">
        <v>7.5</v>
      </c>
      <c r="H87" s="161">
        <v>8.5</v>
      </c>
      <c r="I87" s="161">
        <v>8.8000000000000007</v>
      </c>
      <c r="J87" s="160">
        <v>0.6</v>
      </c>
      <c r="K87" s="161">
        <v>0.1</v>
      </c>
      <c r="L87" s="161">
        <v>1</v>
      </c>
      <c r="M87" s="161">
        <v>2.2000000000000002</v>
      </c>
      <c r="N87" s="161">
        <v>31.9</v>
      </c>
      <c r="O87" s="161">
        <v>34.200000000000003</v>
      </c>
      <c r="P87" s="161">
        <v>35.1</v>
      </c>
      <c r="Q87" s="147" t="s">
        <v>253</v>
      </c>
      <c r="R87" s="147"/>
    </row>
    <row r="88" spans="1:18" x14ac:dyDescent="0.2">
      <c r="A88" s="4" t="str">
        <f t="shared" si="0"/>
        <v>Russian Federation</v>
      </c>
      <c r="B88" s="159" t="s">
        <v>60</v>
      </c>
      <c r="C88" s="160">
        <v>0.3</v>
      </c>
      <c r="D88" s="161">
        <v>0.9</v>
      </c>
      <c r="E88" s="161">
        <v>1.5</v>
      </c>
      <c r="F88" s="161">
        <v>1.2</v>
      </c>
      <c r="G88" s="161">
        <v>24</v>
      </c>
      <c r="H88" s="161">
        <v>25.2</v>
      </c>
      <c r="I88" s="161">
        <v>26.8</v>
      </c>
      <c r="J88" s="160">
        <v>1.4</v>
      </c>
      <c r="K88" s="161">
        <v>3.8</v>
      </c>
      <c r="L88" s="161">
        <v>7.8</v>
      </c>
      <c r="M88" s="161">
        <v>3.2</v>
      </c>
      <c r="N88" s="161">
        <v>117.6</v>
      </c>
      <c r="O88" s="161">
        <v>120.8</v>
      </c>
      <c r="P88" s="161">
        <v>128.6</v>
      </c>
      <c r="Q88" s="147" t="s">
        <v>254</v>
      </c>
      <c r="R88" s="147"/>
    </row>
    <row r="89" spans="1:18" x14ac:dyDescent="0.2">
      <c r="A89" s="4" t="str">
        <f t="shared" si="0"/>
        <v>Switzerland</v>
      </c>
      <c r="B89" s="159" t="s">
        <v>61</v>
      </c>
      <c r="C89" s="160">
        <v>0.1</v>
      </c>
      <c r="D89" s="161">
        <v>0</v>
      </c>
      <c r="E89" s="161">
        <v>0.1</v>
      </c>
      <c r="F89" s="161">
        <v>0.3</v>
      </c>
      <c r="G89" s="161">
        <v>5.2</v>
      </c>
      <c r="H89" s="161">
        <v>5.5</v>
      </c>
      <c r="I89" s="161">
        <v>5.6</v>
      </c>
      <c r="J89" s="160">
        <v>0.3</v>
      </c>
      <c r="K89" s="161">
        <v>0.1</v>
      </c>
      <c r="L89" s="161">
        <v>0.5</v>
      </c>
      <c r="M89" s="161">
        <v>0.9</v>
      </c>
      <c r="N89" s="161">
        <v>26.5</v>
      </c>
      <c r="O89" s="161">
        <v>27.4</v>
      </c>
      <c r="P89" s="161">
        <v>27.9</v>
      </c>
      <c r="Q89" s="147" t="s">
        <v>255</v>
      </c>
      <c r="R89" s="147"/>
    </row>
    <row r="90" spans="1:18" x14ac:dyDescent="0.2">
      <c r="A90" s="4" t="str">
        <f t="shared" ref="A90:A114" si="1">IF(B90="    thereof: Hong kong","Hong Kong",TRIM(B90))</f>
        <v>Other countries</v>
      </c>
      <c r="B90" s="159" t="s">
        <v>23</v>
      </c>
      <c r="C90" s="160">
        <v>0</v>
      </c>
      <c r="D90" s="161" t="s">
        <v>274</v>
      </c>
      <c r="E90" s="161">
        <v>0</v>
      </c>
      <c r="F90" s="161">
        <v>0</v>
      </c>
      <c r="G90" s="161">
        <v>0.6</v>
      </c>
      <c r="H90" s="161">
        <v>0.6</v>
      </c>
      <c r="I90" s="161">
        <v>0.7</v>
      </c>
      <c r="J90" s="160">
        <v>0.3</v>
      </c>
      <c r="K90" s="161">
        <v>0</v>
      </c>
      <c r="L90" s="161">
        <v>0.4</v>
      </c>
      <c r="M90" s="161">
        <v>0.2</v>
      </c>
      <c r="N90" s="161">
        <v>4.5</v>
      </c>
      <c r="O90" s="161">
        <v>4.7</v>
      </c>
      <c r="P90" s="161">
        <v>5.0999999999999996</v>
      </c>
      <c r="Q90" s="147" t="s">
        <v>218</v>
      </c>
      <c r="R90" s="147"/>
    </row>
    <row r="91" spans="1:18" x14ac:dyDescent="0.2">
      <c r="A91" s="4" t="str">
        <f t="shared" si="1"/>
        <v>America - total</v>
      </c>
      <c r="B91" s="142" t="s">
        <v>62</v>
      </c>
      <c r="C91" s="138">
        <v>14.9</v>
      </c>
      <c r="D91" s="139">
        <v>1.8</v>
      </c>
      <c r="E91" s="139">
        <v>17.3</v>
      </c>
      <c r="F91" s="139">
        <v>13.3</v>
      </c>
      <c r="G91" s="139">
        <v>108.3</v>
      </c>
      <c r="H91" s="139">
        <v>121.6</v>
      </c>
      <c r="I91" s="139">
        <v>139</v>
      </c>
      <c r="J91" s="138">
        <v>32.299999999999997</v>
      </c>
      <c r="K91" s="139">
        <v>5.5</v>
      </c>
      <c r="L91" s="139">
        <v>45.8</v>
      </c>
      <c r="M91" s="139">
        <v>65.900000000000006</v>
      </c>
      <c r="N91" s="140">
        <v>769.8</v>
      </c>
      <c r="O91" s="140">
        <v>835.6</v>
      </c>
      <c r="P91" s="151">
        <v>881.4</v>
      </c>
      <c r="Q91" s="150" t="s">
        <v>256</v>
      </c>
      <c r="R91" s="150"/>
    </row>
    <row r="92" spans="1:18" x14ac:dyDescent="0.2">
      <c r="A92" s="4" t="str">
        <f t="shared" si="1"/>
        <v>North America - total</v>
      </c>
      <c r="B92" s="159" t="s">
        <v>63</v>
      </c>
      <c r="C92" s="160">
        <v>13.4</v>
      </c>
      <c r="D92" s="161">
        <v>0.9</v>
      </c>
      <c r="E92" s="161">
        <v>14.9</v>
      </c>
      <c r="F92" s="161">
        <v>9</v>
      </c>
      <c r="G92" s="161">
        <v>90.3</v>
      </c>
      <c r="H92" s="161">
        <v>99.3</v>
      </c>
      <c r="I92" s="161">
        <v>114.1</v>
      </c>
      <c r="J92" s="160">
        <v>27.8</v>
      </c>
      <c r="K92" s="161">
        <v>3</v>
      </c>
      <c r="L92" s="161">
        <v>37.200000000000003</v>
      </c>
      <c r="M92" s="161">
        <v>46.9</v>
      </c>
      <c r="N92" s="161">
        <v>651.70000000000005</v>
      </c>
      <c r="O92" s="161">
        <v>698.6</v>
      </c>
      <c r="P92" s="161">
        <v>735.8</v>
      </c>
      <c r="Q92" s="163" t="s">
        <v>294</v>
      </c>
      <c r="R92" s="163"/>
    </row>
    <row r="93" spans="1:18" x14ac:dyDescent="0.2">
      <c r="A93" s="4" t="str">
        <f t="shared" si="1"/>
        <v>United States</v>
      </c>
      <c r="B93" s="144" t="s">
        <v>269</v>
      </c>
      <c r="C93" s="160">
        <v>11.6</v>
      </c>
      <c r="D93" s="161">
        <v>0.8</v>
      </c>
      <c r="E93" s="161">
        <v>12.9</v>
      </c>
      <c r="F93" s="161">
        <v>7.9</v>
      </c>
      <c r="G93" s="161">
        <v>83.1</v>
      </c>
      <c r="H93" s="161">
        <v>91</v>
      </c>
      <c r="I93" s="161">
        <v>103.8</v>
      </c>
      <c r="J93" s="160">
        <v>24.5</v>
      </c>
      <c r="K93" s="161">
        <v>2.8</v>
      </c>
      <c r="L93" s="161">
        <v>33.4</v>
      </c>
      <c r="M93" s="161">
        <v>42.9</v>
      </c>
      <c r="N93" s="161">
        <v>606.4</v>
      </c>
      <c r="O93" s="161">
        <v>649.29999999999995</v>
      </c>
      <c r="P93" s="161">
        <v>682.7</v>
      </c>
      <c r="Q93" s="147" t="s">
        <v>257</v>
      </c>
      <c r="R93" s="147"/>
    </row>
    <row r="94" spans="1:18" x14ac:dyDescent="0.2">
      <c r="A94" s="4" t="str">
        <f t="shared" si="1"/>
        <v>Canada</v>
      </c>
      <c r="B94" s="144" t="s">
        <v>65</v>
      </c>
      <c r="C94" s="160">
        <v>1.8</v>
      </c>
      <c r="D94" s="161">
        <v>0.1</v>
      </c>
      <c r="E94" s="161">
        <v>2</v>
      </c>
      <c r="F94" s="161">
        <v>1.1000000000000001</v>
      </c>
      <c r="G94" s="161">
        <v>7.2</v>
      </c>
      <c r="H94" s="161">
        <v>8.3000000000000007</v>
      </c>
      <c r="I94" s="161">
        <v>10.3</v>
      </c>
      <c r="J94" s="160">
        <v>3.3</v>
      </c>
      <c r="K94" s="161">
        <v>0.2</v>
      </c>
      <c r="L94" s="161">
        <v>3.9</v>
      </c>
      <c r="M94" s="161">
        <v>4</v>
      </c>
      <c r="N94" s="161">
        <v>45.3</v>
      </c>
      <c r="O94" s="161">
        <v>49.3</v>
      </c>
      <c r="P94" s="161">
        <v>53.2</v>
      </c>
      <c r="Q94" s="147" t="s">
        <v>259</v>
      </c>
      <c r="R94" s="147"/>
    </row>
    <row r="95" spans="1:18" x14ac:dyDescent="0.2">
      <c r="A95" s="4" t="str">
        <f t="shared" si="1"/>
        <v>Central America - total</v>
      </c>
      <c r="B95" s="159" t="s">
        <v>66</v>
      </c>
      <c r="C95" s="161">
        <v>0.8</v>
      </c>
      <c r="D95" s="161">
        <v>0.4</v>
      </c>
      <c r="E95" s="161">
        <v>1.2</v>
      </c>
      <c r="F95" s="161">
        <v>1.3</v>
      </c>
      <c r="G95" s="161">
        <v>5.4</v>
      </c>
      <c r="H95" s="161">
        <v>6.7</v>
      </c>
      <c r="I95" s="161">
        <v>7.9</v>
      </c>
      <c r="J95" s="160">
        <v>1.9</v>
      </c>
      <c r="K95" s="161">
        <v>0.9</v>
      </c>
      <c r="L95" s="161">
        <v>3.1</v>
      </c>
      <c r="M95" s="161">
        <v>4.7</v>
      </c>
      <c r="N95" s="161">
        <v>33.299999999999997</v>
      </c>
      <c r="O95" s="161">
        <v>38.1</v>
      </c>
      <c r="P95" s="161">
        <v>41.2</v>
      </c>
      <c r="Q95" s="163" t="s">
        <v>295</v>
      </c>
      <c r="R95" s="163"/>
    </row>
    <row r="96" spans="1:18" x14ac:dyDescent="0.2">
      <c r="A96" s="4" t="str">
        <f t="shared" si="1"/>
        <v>Guatemala</v>
      </c>
      <c r="B96" s="159" t="s">
        <v>296</v>
      </c>
      <c r="C96" s="160">
        <v>0</v>
      </c>
      <c r="D96" s="161">
        <v>0</v>
      </c>
      <c r="E96" s="161">
        <v>0</v>
      </c>
      <c r="F96" s="161">
        <v>0.1</v>
      </c>
      <c r="G96" s="161">
        <v>0.4</v>
      </c>
      <c r="H96" s="161">
        <v>0.5</v>
      </c>
      <c r="I96" s="161">
        <v>0.5</v>
      </c>
      <c r="J96" s="160">
        <v>0</v>
      </c>
      <c r="K96" s="161">
        <v>0</v>
      </c>
      <c r="L96" s="161">
        <v>0.1</v>
      </c>
      <c r="M96" s="161">
        <v>0.2</v>
      </c>
      <c r="N96" s="161">
        <v>1.7</v>
      </c>
      <c r="O96" s="161">
        <v>2</v>
      </c>
      <c r="P96" s="161">
        <v>2</v>
      </c>
      <c r="Q96" s="164" t="s">
        <v>297</v>
      </c>
      <c r="R96" s="164"/>
    </row>
    <row r="97" spans="1:18" x14ac:dyDescent="0.2">
      <c r="A97" s="4" t="str">
        <f t="shared" si="1"/>
        <v>Mexico</v>
      </c>
      <c r="B97" s="159" t="s">
        <v>64</v>
      </c>
      <c r="C97" s="160">
        <v>0.6</v>
      </c>
      <c r="D97" s="161">
        <v>0.3</v>
      </c>
      <c r="E97" s="161">
        <v>1</v>
      </c>
      <c r="F97" s="161">
        <v>0.9</v>
      </c>
      <c r="G97" s="161">
        <v>3.6</v>
      </c>
      <c r="H97" s="161">
        <v>4.5</v>
      </c>
      <c r="I97" s="161">
        <v>5.5</v>
      </c>
      <c r="J97" s="160">
        <v>1.6</v>
      </c>
      <c r="K97" s="161">
        <v>0.6</v>
      </c>
      <c r="L97" s="161">
        <v>2.4</v>
      </c>
      <c r="M97" s="161">
        <v>3.3</v>
      </c>
      <c r="N97" s="161">
        <v>23.9</v>
      </c>
      <c r="O97" s="161">
        <v>27.2</v>
      </c>
      <c r="P97" s="161">
        <v>29.6</v>
      </c>
      <c r="Q97" s="164" t="s">
        <v>258</v>
      </c>
      <c r="R97" s="164"/>
    </row>
    <row r="98" spans="1:18" x14ac:dyDescent="0.2">
      <c r="A98" s="4" t="str">
        <f t="shared" si="1"/>
        <v>Panama</v>
      </c>
      <c r="B98" s="159" t="s">
        <v>298</v>
      </c>
      <c r="C98" s="160">
        <v>0</v>
      </c>
      <c r="D98" s="161">
        <v>0</v>
      </c>
      <c r="E98" s="161">
        <v>0</v>
      </c>
      <c r="F98" s="161">
        <v>0</v>
      </c>
      <c r="G98" s="161">
        <v>0.3</v>
      </c>
      <c r="H98" s="161">
        <v>0.3</v>
      </c>
      <c r="I98" s="161">
        <v>0.3</v>
      </c>
      <c r="J98" s="160">
        <v>0</v>
      </c>
      <c r="K98" s="161">
        <v>0</v>
      </c>
      <c r="L98" s="161">
        <v>0.1</v>
      </c>
      <c r="M98" s="161">
        <v>0.1</v>
      </c>
      <c r="N98" s="161">
        <v>1.7</v>
      </c>
      <c r="O98" s="161">
        <v>1.9</v>
      </c>
      <c r="P98" s="161">
        <v>1.9</v>
      </c>
      <c r="Q98" s="164" t="s">
        <v>299</v>
      </c>
      <c r="R98" s="164"/>
    </row>
    <row r="99" spans="1:18" x14ac:dyDescent="0.2">
      <c r="A99" s="4" t="str">
        <f t="shared" si="1"/>
        <v>Costa Rica</v>
      </c>
      <c r="B99" s="159" t="s">
        <v>300</v>
      </c>
      <c r="C99" s="160">
        <v>0</v>
      </c>
      <c r="D99" s="161">
        <v>0</v>
      </c>
      <c r="E99" s="161">
        <v>0</v>
      </c>
      <c r="F99" s="161">
        <v>0.1</v>
      </c>
      <c r="G99" s="161">
        <v>0.3</v>
      </c>
      <c r="H99" s="161">
        <v>0.5</v>
      </c>
      <c r="I99" s="161">
        <v>0.5</v>
      </c>
      <c r="J99" s="160">
        <v>0.1</v>
      </c>
      <c r="K99" s="161">
        <v>0.1</v>
      </c>
      <c r="L99" s="161">
        <v>0.2</v>
      </c>
      <c r="M99" s="161">
        <v>0.4</v>
      </c>
      <c r="N99" s="161">
        <v>2.1</v>
      </c>
      <c r="O99" s="161">
        <v>2.4</v>
      </c>
      <c r="P99" s="161">
        <v>2.7</v>
      </c>
      <c r="Q99" s="164" t="s">
        <v>301</v>
      </c>
      <c r="R99" s="164"/>
    </row>
    <row r="100" spans="1:18" x14ac:dyDescent="0.2">
      <c r="A100" s="4" t="str">
        <f t="shared" si="1"/>
        <v>Other countries</v>
      </c>
      <c r="B100" s="159" t="s">
        <v>302</v>
      </c>
      <c r="C100" s="160">
        <v>0</v>
      </c>
      <c r="D100" s="161">
        <v>0.1</v>
      </c>
      <c r="E100" s="161">
        <v>0.1</v>
      </c>
      <c r="F100" s="161">
        <v>0.2</v>
      </c>
      <c r="G100" s="161">
        <v>0.7</v>
      </c>
      <c r="H100" s="161">
        <v>0.9</v>
      </c>
      <c r="I100" s="161">
        <v>1.1000000000000001</v>
      </c>
      <c r="J100" s="160">
        <v>0.1</v>
      </c>
      <c r="K100" s="161">
        <v>0.2</v>
      </c>
      <c r="L100" s="161">
        <v>0.4</v>
      </c>
      <c r="M100" s="161">
        <v>0.7</v>
      </c>
      <c r="N100" s="161">
        <v>4</v>
      </c>
      <c r="O100" s="161">
        <v>4.5999999999999996</v>
      </c>
      <c r="P100" s="161">
        <v>5</v>
      </c>
      <c r="Q100" s="164" t="s">
        <v>303</v>
      </c>
      <c r="R100" s="164"/>
    </row>
    <row r="101" spans="1:18" x14ac:dyDescent="0.2">
      <c r="A101" s="4" t="str">
        <f t="shared" si="1"/>
        <v>South America - total</v>
      </c>
      <c r="B101" s="159" t="s">
        <v>67</v>
      </c>
      <c r="C101" s="160">
        <v>0.8</v>
      </c>
      <c r="D101" s="161">
        <v>0.5</v>
      </c>
      <c r="E101" s="161">
        <v>1.3</v>
      </c>
      <c r="F101" s="161">
        <v>2.9</v>
      </c>
      <c r="G101" s="161">
        <v>12.7</v>
      </c>
      <c r="H101" s="161">
        <v>15.6</v>
      </c>
      <c r="I101" s="161">
        <v>16.899999999999999</v>
      </c>
      <c r="J101" s="160">
        <v>2.6</v>
      </c>
      <c r="K101" s="161">
        <v>1.7</v>
      </c>
      <c r="L101" s="161">
        <v>5.4</v>
      </c>
      <c r="M101" s="161">
        <v>14.2</v>
      </c>
      <c r="N101" s="161">
        <v>84.7</v>
      </c>
      <c r="O101" s="161">
        <v>99</v>
      </c>
      <c r="P101" s="161">
        <v>104.3</v>
      </c>
      <c r="Q101" s="164" t="s">
        <v>304</v>
      </c>
      <c r="R101" s="164"/>
    </row>
    <row r="102" spans="1:18" x14ac:dyDescent="0.2">
      <c r="A102" s="4" t="str">
        <f t="shared" si="1"/>
        <v>Uruguay</v>
      </c>
      <c r="B102" s="159" t="s">
        <v>68</v>
      </c>
      <c r="C102" s="160">
        <v>0</v>
      </c>
      <c r="D102" s="161">
        <v>0</v>
      </c>
      <c r="E102" s="161">
        <v>0</v>
      </c>
      <c r="F102" s="161">
        <v>0</v>
      </c>
      <c r="G102" s="161">
        <v>0.3</v>
      </c>
      <c r="H102" s="161">
        <v>0.3</v>
      </c>
      <c r="I102" s="161">
        <v>0.3</v>
      </c>
      <c r="J102" s="160">
        <v>0</v>
      </c>
      <c r="K102" s="161">
        <v>0</v>
      </c>
      <c r="L102" s="161">
        <v>0.1</v>
      </c>
      <c r="M102" s="161">
        <v>0.1</v>
      </c>
      <c r="N102" s="161">
        <v>2.4</v>
      </c>
      <c r="O102" s="161">
        <v>2.5</v>
      </c>
      <c r="P102" s="161">
        <v>2.6</v>
      </c>
      <c r="Q102" s="164" t="s">
        <v>305</v>
      </c>
      <c r="R102" s="164"/>
    </row>
    <row r="103" spans="1:18" x14ac:dyDescent="0.2">
      <c r="A103" s="4" t="str">
        <f t="shared" si="1"/>
        <v>Ecuador</v>
      </c>
      <c r="B103" s="159" t="s">
        <v>306</v>
      </c>
      <c r="C103" s="160">
        <v>0</v>
      </c>
      <c r="D103" s="161">
        <v>0.1</v>
      </c>
      <c r="E103" s="161">
        <v>0.1</v>
      </c>
      <c r="F103" s="161">
        <v>0.3</v>
      </c>
      <c r="G103" s="161">
        <v>0.6</v>
      </c>
      <c r="H103" s="161">
        <v>0.9</v>
      </c>
      <c r="I103" s="161">
        <v>1.1000000000000001</v>
      </c>
      <c r="J103" s="160">
        <v>0.1</v>
      </c>
      <c r="K103" s="161">
        <v>0.2</v>
      </c>
      <c r="L103" s="161">
        <v>0.4</v>
      </c>
      <c r="M103" s="161">
        <v>0.7</v>
      </c>
      <c r="N103" s="161">
        <v>3.2</v>
      </c>
      <c r="O103" s="161">
        <v>3.9</v>
      </c>
      <c r="P103" s="161">
        <v>4.2</v>
      </c>
      <c r="Q103" s="164" t="s">
        <v>307</v>
      </c>
      <c r="R103" s="164"/>
    </row>
    <row r="104" spans="1:18" x14ac:dyDescent="0.2">
      <c r="A104" s="4" t="str">
        <f t="shared" si="1"/>
        <v>Argentina</v>
      </c>
      <c r="B104" s="159" t="s">
        <v>69</v>
      </c>
      <c r="C104" s="160">
        <v>0.1</v>
      </c>
      <c r="D104" s="161">
        <v>0</v>
      </c>
      <c r="E104" s="161">
        <v>0.1</v>
      </c>
      <c r="F104" s="161">
        <v>0.2</v>
      </c>
      <c r="G104" s="161">
        <v>2.1</v>
      </c>
      <c r="H104" s="161">
        <v>2.2999999999999998</v>
      </c>
      <c r="I104" s="161">
        <v>2.4</v>
      </c>
      <c r="J104" s="160">
        <v>0.3</v>
      </c>
      <c r="K104" s="161">
        <v>0.1</v>
      </c>
      <c r="L104" s="161">
        <v>0.6</v>
      </c>
      <c r="M104" s="161">
        <v>1.2</v>
      </c>
      <c r="N104" s="161">
        <v>19</v>
      </c>
      <c r="O104" s="161">
        <v>20.2</v>
      </c>
      <c r="P104" s="161">
        <v>20.9</v>
      </c>
      <c r="Q104" s="164" t="s">
        <v>260</v>
      </c>
      <c r="R104" s="164"/>
    </row>
    <row r="105" spans="1:18" x14ac:dyDescent="0.2">
      <c r="A105" s="4" t="str">
        <f t="shared" si="1"/>
        <v>Brazil</v>
      </c>
      <c r="B105" s="159" t="s">
        <v>70</v>
      </c>
      <c r="C105" s="160">
        <v>0.4</v>
      </c>
      <c r="D105" s="161">
        <v>0.2</v>
      </c>
      <c r="E105" s="161">
        <v>0.6</v>
      </c>
      <c r="F105" s="161">
        <v>1.8</v>
      </c>
      <c r="G105" s="161">
        <v>6.2</v>
      </c>
      <c r="H105" s="161">
        <v>8</v>
      </c>
      <c r="I105" s="161">
        <v>8.6</v>
      </c>
      <c r="J105" s="160">
        <v>1.2</v>
      </c>
      <c r="K105" s="161">
        <v>0.7</v>
      </c>
      <c r="L105" s="161">
        <v>2.4</v>
      </c>
      <c r="M105" s="161">
        <v>9.5</v>
      </c>
      <c r="N105" s="161">
        <v>39.5</v>
      </c>
      <c r="O105" s="161">
        <v>49.1</v>
      </c>
      <c r="P105" s="161">
        <v>51.5</v>
      </c>
      <c r="Q105" s="164" t="s">
        <v>261</v>
      </c>
      <c r="R105" s="164"/>
    </row>
    <row r="106" spans="1:18" x14ac:dyDescent="0.2">
      <c r="A106" s="4" t="str">
        <f t="shared" si="1"/>
        <v>Peru</v>
      </c>
      <c r="B106" s="159" t="s">
        <v>308</v>
      </c>
      <c r="C106" s="160">
        <v>0</v>
      </c>
      <c r="D106" s="161">
        <v>0</v>
      </c>
      <c r="E106" s="161">
        <v>0.1</v>
      </c>
      <c r="F106" s="161">
        <v>0.2</v>
      </c>
      <c r="G106" s="161">
        <v>0.6</v>
      </c>
      <c r="H106" s="161">
        <v>0.8</v>
      </c>
      <c r="I106" s="161">
        <v>0.9</v>
      </c>
      <c r="J106" s="160">
        <v>0.1</v>
      </c>
      <c r="K106" s="161">
        <v>0.1</v>
      </c>
      <c r="L106" s="161">
        <v>0.3</v>
      </c>
      <c r="M106" s="161">
        <v>0.6</v>
      </c>
      <c r="N106" s="161">
        <v>3.5</v>
      </c>
      <c r="O106" s="161">
        <v>4.0999999999999996</v>
      </c>
      <c r="P106" s="161">
        <v>4.4000000000000004</v>
      </c>
      <c r="Q106" s="164" t="s">
        <v>309</v>
      </c>
      <c r="R106" s="164"/>
    </row>
    <row r="107" spans="1:18" x14ac:dyDescent="0.2">
      <c r="A107" s="4" t="str">
        <f t="shared" si="1"/>
        <v>Chile</v>
      </c>
      <c r="B107" s="159" t="s">
        <v>71</v>
      </c>
      <c r="C107" s="160">
        <v>0.1</v>
      </c>
      <c r="D107" s="161">
        <v>0</v>
      </c>
      <c r="E107" s="161">
        <v>0.1</v>
      </c>
      <c r="F107" s="161">
        <v>0.1</v>
      </c>
      <c r="G107" s="161">
        <v>0.8</v>
      </c>
      <c r="H107" s="161">
        <v>0.9</v>
      </c>
      <c r="I107" s="161">
        <v>1</v>
      </c>
      <c r="J107" s="160">
        <v>0.3</v>
      </c>
      <c r="K107" s="161">
        <v>0.1</v>
      </c>
      <c r="L107" s="161">
        <v>0.5</v>
      </c>
      <c r="M107" s="161">
        <v>0.6</v>
      </c>
      <c r="N107" s="161">
        <v>4.8</v>
      </c>
      <c r="O107" s="161">
        <v>5.4</v>
      </c>
      <c r="P107" s="161">
        <v>5.9</v>
      </c>
      <c r="Q107" s="164" t="s">
        <v>262</v>
      </c>
      <c r="R107" s="164"/>
    </row>
    <row r="108" spans="1:18" x14ac:dyDescent="0.2">
      <c r="A108" s="4" t="str">
        <f t="shared" si="1"/>
        <v>Colombia</v>
      </c>
      <c r="B108" s="159" t="s">
        <v>72</v>
      </c>
      <c r="C108" s="160">
        <v>0.1</v>
      </c>
      <c r="D108" s="161">
        <v>0.1</v>
      </c>
      <c r="E108" s="161">
        <v>0.2</v>
      </c>
      <c r="F108" s="161">
        <v>0.2</v>
      </c>
      <c r="G108" s="161">
        <v>1.8</v>
      </c>
      <c r="H108" s="161">
        <v>2</v>
      </c>
      <c r="I108" s="161">
        <v>2.2000000000000002</v>
      </c>
      <c r="J108" s="160">
        <v>0.4</v>
      </c>
      <c r="K108" s="161">
        <v>0.3</v>
      </c>
      <c r="L108" s="161">
        <v>1</v>
      </c>
      <c r="M108" s="161">
        <v>1.3</v>
      </c>
      <c r="N108" s="161">
        <v>10.4</v>
      </c>
      <c r="O108" s="161">
        <v>11.7</v>
      </c>
      <c r="P108" s="161">
        <v>12.7</v>
      </c>
      <c r="Q108" s="164" t="s">
        <v>310</v>
      </c>
      <c r="R108" s="164"/>
    </row>
    <row r="109" spans="1:18" x14ac:dyDescent="0.2">
      <c r="A109" s="4" t="str">
        <f t="shared" si="1"/>
        <v>Other countries</v>
      </c>
      <c r="B109" s="159" t="s">
        <v>23</v>
      </c>
      <c r="C109" s="160">
        <v>0</v>
      </c>
      <c r="D109" s="161">
        <v>0</v>
      </c>
      <c r="E109" s="161">
        <v>0</v>
      </c>
      <c r="F109" s="161">
        <v>0</v>
      </c>
      <c r="G109" s="161">
        <v>0.3</v>
      </c>
      <c r="H109" s="161">
        <v>0.4</v>
      </c>
      <c r="I109" s="161">
        <v>0.4</v>
      </c>
      <c r="J109" s="160">
        <v>0.1</v>
      </c>
      <c r="K109" s="161">
        <v>0</v>
      </c>
      <c r="L109" s="161">
        <v>0.1</v>
      </c>
      <c r="M109" s="161">
        <v>0.2</v>
      </c>
      <c r="N109" s="161">
        <v>1.9</v>
      </c>
      <c r="O109" s="161">
        <v>2.1</v>
      </c>
      <c r="P109" s="161">
        <v>2.2000000000000002</v>
      </c>
      <c r="Q109" s="164" t="s">
        <v>218</v>
      </c>
      <c r="R109" s="164"/>
    </row>
    <row r="110" spans="1:18" x14ac:dyDescent="0.2">
      <c r="A110" s="4" t="str">
        <f t="shared" si="1"/>
        <v>Oceania - total</v>
      </c>
      <c r="B110" s="142" t="s">
        <v>73</v>
      </c>
      <c r="C110" s="138">
        <v>0.7</v>
      </c>
      <c r="D110" s="139">
        <v>0</v>
      </c>
      <c r="E110" s="139">
        <v>0.8</v>
      </c>
      <c r="F110" s="139">
        <v>0.6</v>
      </c>
      <c r="G110" s="139">
        <v>2.8</v>
      </c>
      <c r="H110" s="139">
        <v>3.5</v>
      </c>
      <c r="I110" s="139">
        <v>4.2</v>
      </c>
      <c r="J110" s="138">
        <v>1.4</v>
      </c>
      <c r="K110" s="139">
        <v>0.1</v>
      </c>
      <c r="L110" s="139">
        <v>1.9</v>
      </c>
      <c r="M110" s="139">
        <v>2.4</v>
      </c>
      <c r="N110" s="140">
        <v>20.2</v>
      </c>
      <c r="O110" s="140">
        <v>22.6</v>
      </c>
      <c r="P110" s="151">
        <v>24.5</v>
      </c>
      <c r="Q110" s="150" t="s">
        <v>263</v>
      </c>
      <c r="R110" s="150"/>
    </row>
    <row r="111" spans="1:18" x14ac:dyDescent="0.2">
      <c r="A111" s="4" t="str">
        <f t="shared" si="1"/>
        <v>Australia</v>
      </c>
      <c r="B111" s="159" t="s">
        <v>74</v>
      </c>
      <c r="C111" s="160">
        <v>0.6</v>
      </c>
      <c r="D111" s="161">
        <v>0</v>
      </c>
      <c r="E111" s="161">
        <v>0.7</v>
      </c>
      <c r="F111" s="161">
        <v>0.5</v>
      </c>
      <c r="G111" s="161">
        <v>2.4</v>
      </c>
      <c r="H111" s="161">
        <v>3</v>
      </c>
      <c r="I111" s="161">
        <v>3.6</v>
      </c>
      <c r="J111" s="160">
        <v>1.2</v>
      </c>
      <c r="K111" s="161">
        <v>0.1</v>
      </c>
      <c r="L111" s="161">
        <v>1.7</v>
      </c>
      <c r="M111" s="161">
        <v>2</v>
      </c>
      <c r="N111" s="161">
        <v>18.399999999999999</v>
      </c>
      <c r="O111" s="161">
        <v>20.399999999999999</v>
      </c>
      <c r="P111" s="161">
        <v>22</v>
      </c>
      <c r="Q111" s="164" t="s">
        <v>264</v>
      </c>
      <c r="R111" s="164"/>
    </row>
    <row r="112" spans="1:18" x14ac:dyDescent="0.2">
      <c r="A112" s="4" t="str">
        <f t="shared" si="1"/>
        <v>New Zealand</v>
      </c>
      <c r="B112" s="159" t="s">
        <v>75</v>
      </c>
      <c r="C112" s="160">
        <v>0.1</v>
      </c>
      <c r="D112" s="161">
        <v>0</v>
      </c>
      <c r="E112" s="161">
        <v>0.1</v>
      </c>
      <c r="F112" s="161">
        <v>0.1</v>
      </c>
      <c r="G112" s="161">
        <v>0.3</v>
      </c>
      <c r="H112" s="161">
        <v>0.4</v>
      </c>
      <c r="I112" s="161">
        <v>0.5</v>
      </c>
      <c r="J112" s="160">
        <v>0.2</v>
      </c>
      <c r="K112" s="161">
        <v>0</v>
      </c>
      <c r="L112" s="161">
        <v>0.2</v>
      </c>
      <c r="M112" s="161">
        <v>0.3</v>
      </c>
      <c r="N112" s="161">
        <v>1.4</v>
      </c>
      <c r="O112" s="161">
        <v>1.7</v>
      </c>
      <c r="P112" s="161">
        <v>1.9</v>
      </c>
      <c r="Q112" s="164" t="s">
        <v>265</v>
      </c>
      <c r="R112" s="164"/>
    </row>
    <row r="113" spans="1:18" x14ac:dyDescent="0.2">
      <c r="A113" s="4" t="str">
        <f t="shared" si="1"/>
        <v>Other countries</v>
      </c>
      <c r="B113" s="159" t="s">
        <v>23</v>
      </c>
      <c r="C113" s="160">
        <v>0</v>
      </c>
      <c r="D113" s="161" t="s">
        <v>274</v>
      </c>
      <c r="E113" s="161">
        <v>0</v>
      </c>
      <c r="F113" s="161">
        <v>0</v>
      </c>
      <c r="G113" s="161">
        <v>0.1</v>
      </c>
      <c r="H113" s="161">
        <v>0.1</v>
      </c>
      <c r="I113" s="161">
        <v>0.1</v>
      </c>
      <c r="J113" s="160">
        <v>0</v>
      </c>
      <c r="K113" s="161" t="s">
        <v>274</v>
      </c>
      <c r="L113" s="161">
        <v>0</v>
      </c>
      <c r="M113" s="161">
        <v>0.1</v>
      </c>
      <c r="N113" s="161">
        <v>0.4</v>
      </c>
      <c r="O113" s="161">
        <v>0.5</v>
      </c>
      <c r="P113" s="161">
        <v>0.5</v>
      </c>
      <c r="Q113" s="164" t="s">
        <v>218</v>
      </c>
      <c r="R113" s="164"/>
    </row>
    <row r="114" spans="1:18" x14ac:dyDescent="0.2">
      <c r="A114" s="4" t="str">
        <f t="shared" si="1"/>
        <v>Unclassified countries</v>
      </c>
      <c r="B114" s="142" t="s">
        <v>76</v>
      </c>
      <c r="C114" s="138" t="s">
        <v>274</v>
      </c>
      <c r="D114" s="139">
        <v>0</v>
      </c>
      <c r="E114" s="139">
        <v>0</v>
      </c>
      <c r="F114" s="139">
        <v>0.3</v>
      </c>
      <c r="G114" s="139">
        <v>0.4</v>
      </c>
      <c r="H114" s="139">
        <v>0.7</v>
      </c>
      <c r="I114" s="139">
        <v>0.7</v>
      </c>
      <c r="J114" s="138" t="s">
        <v>274</v>
      </c>
      <c r="K114" s="139">
        <v>0.2</v>
      </c>
      <c r="L114" s="139">
        <v>0.3</v>
      </c>
      <c r="M114" s="139">
        <v>3.2</v>
      </c>
      <c r="N114" s="140">
        <v>2.9</v>
      </c>
      <c r="O114" s="140">
        <v>6.2</v>
      </c>
      <c r="P114" s="151">
        <v>6.4</v>
      </c>
      <c r="Q114" s="150" t="s">
        <v>266</v>
      </c>
      <c r="R114" s="150"/>
    </row>
    <row r="115" spans="1:18" x14ac:dyDescent="0.2">
      <c r="B115" s="5"/>
      <c r="C115" s="6"/>
      <c r="D115" s="6"/>
      <c r="E115" s="111"/>
      <c r="F115" s="6"/>
      <c r="G115" s="6"/>
      <c r="H115" s="111"/>
      <c r="I115" s="6"/>
    </row>
    <row r="116" spans="1:18" x14ac:dyDescent="0.2">
      <c r="B116" s="5"/>
      <c r="C116" s="6"/>
      <c r="D116" s="6"/>
      <c r="E116" s="111"/>
      <c r="F116" s="6"/>
      <c r="G116" s="6"/>
      <c r="H116" s="111"/>
      <c r="I116" s="6"/>
    </row>
    <row r="117" spans="1:18" x14ac:dyDescent="0.2">
      <c r="B117" s="5"/>
      <c r="C117" s="6"/>
      <c r="D117" s="6"/>
      <c r="E117" s="111"/>
      <c r="F117" s="6"/>
      <c r="G117" s="6"/>
      <c r="H117" s="111"/>
      <c r="I117" s="6"/>
    </row>
    <row r="118" spans="1:18" x14ac:dyDescent="0.2">
      <c r="B118" s="5"/>
      <c r="C118" s="6"/>
      <c r="D118" s="6"/>
      <c r="E118" s="111"/>
      <c r="F118" s="6"/>
      <c r="G118" s="6"/>
      <c r="H118" s="111"/>
      <c r="I118" s="179"/>
    </row>
    <row r="119" spans="1:18" x14ac:dyDescent="0.2">
      <c r="B119" s="5"/>
      <c r="C119" s="6"/>
      <c r="D119" s="6"/>
      <c r="E119" s="111"/>
      <c r="F119" s="6"/>
      <c r="G119" s="6"/>
      <c r="H119" s="111"/>
      <c r="I119" s="6"/>
    </row>
    <row r="120" spans="1:18" x14ac:dyDescent="0.2">
      <c r="B120" s="5"/>
      <c r="C120" s="6"/>
      <c r="D120" s="6"/>
      <c r="E120" s="111"/>
      <c r="F120" s="6"/>
      <c r="G120" s="6"/>
      <c r="H120" s="111"/>
      <c r="I120" s="6"/>
    </row>
    <row r="121" spans="1:18" x14ac:dyDescent="0.2">
      <c r="B121" s="5"/>
      <c r="C121" s="6"/>
      <c r="D121" s="6"/>
      <c r="E121" s="111"/>
      <c r="F121" s="6"/>
      <c r="G121" s="6"/>
      <c r="H121" s="111"/>
      <c r="I121" s="6"/>
    </row>
    <row r="122" spans="1:18" x14ac:dyDescent="0.2">
      <c r="B122" s="5"/>
      <c r="C122" s="6"/>
      <c r="D122" s="6"/>
      <c r="E122" s="111"/>
      <c r="F122" s="6"/>
      <c r="G122" s="6"/>
      <c r="H122" s="111"/>
      <c r="I122" s="6"/>
    </row>
    <row r="123" spans="1:18" x14ac:dyDescent="0.2">
      <c r="B123" s="5"/>
      <c r="C123" s="6"/>
      <c r="D123" s="6"/>
      <c r="E123" s="111"/>
      <c r="F123" s="6"/>
      <c r="G123" s="6"/>
      <c r="H123" s="111"/>
      <c r="I123" s="6"/>
    </row>
    <row r="124" spans="1:18" x14ac:dyDescent="0.2">
      <c r="B124" s="5"/>
      <c r="C124" s="6"/>
      <c r="D124" s="6"/>
      <c r="E124" s="111"/>
      <c r="F124" s="6"/>
      <c r="G124" s="6"/>
      <c r="H124" s="111"/>
      <c r="I124" s="6"/>
    </row>
    <row r="125" spans="1:18" x14ac:dyDescent="0.2">
      <c r="B125" s="5"/>
      <c r="C125" s="6"/>
      <c r="D125" s="6"/>
      <c r="E125" s="111"/>
      <c r="F125" s="6"/>
      <c r="G125" s="6"/>
      <c r="H125" s="111"/>
      <c r="I125" s="6"/>
    </row>
    <row r="126" spans="1:18" x14ac:dyDescent="0.2">
      <c r="B126" s="5"/>
      <c r="C126" s="6"/>
      <c r="D126" s="6"/>
      <c r="E126" s="111"/>
      <c r="F126" s="6"/>
      <c r="G126" s="6"/>
      <c r="H126" s="111"/>
      <c r="I126" s="6"/>
    </row>
    <row r="127" spans="1:18" x14ac:dyDescent="0.2">
      <c r="B127" s="5"/>
      <c r="C127" s="6"/>
      <c r="D127" s="6"/>
      <c r="E127" s="111"/>
      <c r="F127" s="6"/>
      <c r="G127" s="6"/>
      <c r="H127" s="111"/>
      <c r="I127" s="6"/>
    </row>
    <row r="128" spans="1:18" x14ac:dyDescent="0.2">
      <c r="B128" s="5"/>
      <c r="C128" s="6"/>
      <c r="D128" s="6"/>
      <c r="E128" s="111"/>
      <c r="F128" s="6"/>
      <c r="G128" s="6"/>
      <c r="H128" s="111"/>
      <c r="I128" s="6"/>
    </row>
    <row r="129" spans="2:9" x14ac:dyDescent="0.2">
      <c r="B129" s="5"/>
      <c r="C129" s="6"/>
      <c r="D129" s="6"/>
      <c r="E129" s="111"/>
      <c r="F129" s="6"/>
      <c r="G129" s="6"/>
      <c r="H129" s="111"/>
      <c r="I129" s="6"/>
    </row>
    <row r="130" spans="2:9" x14ac:dyDescent="0.2">
      <c r="B130" s="5"/>
      <c r="C130" s="6"/>
      <c r="D130" s="6"/>
      <c r="E130" s="111"/>
      <c r="F130" s="6"/>
      <c r="G130" s="6"/>
      <c r="H130" s="111"/>
      <c r="I130" s="6"/>
    </row>
    <row r="131" spans="2:9" x14ac:dyDescent="0.2">
      <c r="B131" s="5"/>
      <c r="C131" s="6"/>
      <c r="D131" s="6"/>
      <c r="E131" s="111"/>
      <c r="F131" s="6"/>
      <c r="G131" s="6"/>
      <c r="H131" s="111"/>
      <c r="I131" s="6"/>
    </row>
    <row r="132" spans="2:9" x14ac:dyDescent="0.2">
      <c r="B132" s="5"/>
      <c r="C132" s="6"/>
      <c r="D132" s="6"/>
      <c r="E132" s="111"/>
      <c r="F132" s="6"/>
      <c r="G132" s="6"/>
      <c r="H132" s="111"/>
      <c r="I132" s="6"/>
    </row>
    <row r="133" spans="2:9" x14ac:dyDescent="0.2">
      <c r="B133" s="5"/>
      <c r="C133" s="6"/>
      <c r="D133" s="6"/>
      <c r="E133" s="111"/>
      <c r="F133" s="6"/>
      <c r="G133" s="6"/>
      <c r="H133" s="111"/>
      <c r="I133" s="6"/>
    </row>
    <row r="134" spans="2:9" x14ac:dyDescent="0.2">
      <c r="B134" s="5"/>
      <c r="C134" s="6"/>
      <c r="D134" s="6"/>
      <c r="E134" s="111"/>
      <c r="F134" s="6"/>
      <c r="G134" s="6"/>
      <c r="H134" s="111"/>
      <c r="I134" s="6"/>
    </row>
  </sheetData>
  <mergeCells count="14">
    <mergeCell ref="Q14:Q24"/>
    <mergeCell ref="B14:B24"/>
    <mergeCell ref="C15:P15"/>
    <mergeCell ref="C16:I17"/>
    <mergeCell ref="C14:P14"/>
    <mergeCell ref="J16:P17"/>
    <mergeCell ref="C19:E19"/>
    <mergeCell ref="F19:H19"/>
    <mergeCell ref="J19:L19"/>
    <mergeCell ref="M19:O19"/>
    <mergeCell ref="C18:E18"/>
    <mergeCell ref="F18:H18"/>
    <mergeCell ref="J18:L18"/>
    <mergeCell ref="M18:O18"/>
  </mergeCells>
  <dataValidations count="1">
    <dataValidation type="list" allowBlank="1" showInputMessage="1" showErrorMessage="1" sqref="L2" xr:uid="{00000000-0002-0000-0000-000000000000}">
      <formula1>$O$8:$O$9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Y90"/>
  <sheetViews>
    <sheetView zoomScaleNormal="100" workbookViewId="0">
      <selection activeCell="C9" sqref="C9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8" style="43" bestFit="1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137</v>
      </c>
      <c r="C7" s="227"/>
      <c r="D7" s="78" t="s">
        <v>315</v>
      </c>
      <c r="E7" s="230" t="str">
        <f>CONCATENATE("January-",B7)</f>
        <v>January-June</v>
      </c>
      <c r="F7" s="230"/>
      <c r="G7" s="79"/>
      <c r="H7" s="44"/>
      <c r="I7" s="44"/>
      <c r="J7" s="81" t="str">
        <f>B7</f>
        <v>June</v>
      </c>
      <c r="K7" s="81" t="str">
        <f>E7</f>
        <v>January-June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50" t="s">
        <v>128</v>
      </c>
      <c r="B9" s="105">
        <v>244.5</v>
      </c>
      <c r="C9" s="105">
        <f>VLOOKUP($A9,[1]Jun!$A:$D,3,0)</f>
        <v>365.1</v>
      </c>
      <c r="D9" s="106">
        <f>$B9/C9-1</f>
        <v>-0.33032046014790473</v>
      </c>
      <c r="E9" s="105">
        <f>B9+May!E9</f>
        <v>1010.4000000000001</v>
      </c>
      <c r="F9" s="107">
        <f>C9+May!F9</f>
        <v>2262.6</v>
      </c>
      <c r="G9" s="106">
        <f>$E9/F9-1</f>
        <v>-0.55343410236011659</v>
      </c>
      <c r="J9" s="108">
        <v>7.8</v>
      </c>
      <c r="K9" s="108">
        <v>33.200000000000003</v>
      </c>
    </row>
    <row r="10" spans="1:25" x14ac:dyDescent="0.2">
      <c r="A10" s="50" t="s">
        <v>7</v>
      </c>
      <c r="B10" s="48">
        <v>15.5</v>
      </c>
      <c r="C10" s="48">
        <f>VLOOKUP($A10,[1]Jun!$A:$D,4,0)</f>
        <v>29.6</v>
      </c>
      <c r="D10" s="49">
        <f>$B10/C10-1</f>
        <v>-0.47635135135135143</v>
      </c>
      <c r="E10" s="48">
        <f>B10+May!E10</f>
        <v>49.7</v>
      </c>
      <c r="F10" s="55">
        <f>C10+May!F10</f>
        <v>272.60000000000002</v>
      </c>
      <c r="G10" s="49">
        <f>$E10/F10-1</f>
        <v>-0.81768158473954511</v>
      </c>
      <c r="J10" s="80">
        <v>0.7</v>
      </c>
      <c r="K10" s="80">
        <v>2.2999999999999998</v>
      </c>
    </row>
    <row r="11" spans="1:25" x14ac:dyDescent="0.2">
      <c r="A11" s="51"/>
      <c r="B11" s="48"/>
      <c r="C11" s="48"/>
      <c r="D11" s="49"/>
      <c r="E11" s="48"/>
      <c r="F11" s="55"/>
      <c r="G11" s="49"/>
      <c r="J11" s="80"/>
      <c r="K11" s="80"/>
    </row>
    <row r="12" spans="1:25" x14ac:dyDescent="0.2">
      <c r="A12" s="50" t="s">
        <v>1</v>
      </c>
      <c r="B12" s="104">
        <v>7.7000000000000011</v>
      </c>
      <c r="C12" s="48">
        <f>VLOOKUP($A12,[1]Jun!$A:$D,4,0)</f>
        <v>21.3</v>
      </c>
      <c r="D12" s="49">
        <f t="shared" ref="D12:D22" si="0">$B12/C12-1</f>
        <v>-0.63849765258215951</v>
      </c>
      <c r="E12" s="48">
        <f>B12+May!E12</f>
        <v>24.300000000000004</v>
      </c>
      <c r="F12" s="55">
        <f>C12+May!F12</f>
        <v>219.60000000000002</v>
      </c>
      <c r="G12" s="49">
        <f t="shared" ref="G12:G22" si="1">$E12/F12-1</f>
        <v>-0.88934426229508201</v>
      </c>
      <c r="J12" s="80"/>
      <c r="K12" s="80"/>
    </row>
    <row r="13" spans="1:25" x14ac:dyDescent="0.2">
      <c r="A13" s="52" t="s">
        <v>120</v>
      </c>
      <c r="B13" s="48">
        <v>2.1</v>
      </c>
      <c r="C13" s="48">
        <f>VLOOKUP($A13,[1]Jun!$A:$D,4,0)</f>
        <v>3.4</v>
      </c>
      <c r="D13" s="49">
        <f t="shared" si="0"/>
        <v>-0.38235294117647056</v>
      </c>
      <c r="E13" s="48">
        <f>B13+May!E13</f>
        <v>7</v>
      </c>
      <c r="F13" s="55">
        <f>C13+May!F13</f>
        <v>41.4</v>
      </c>
      <c r="G13" s="49">
        <f t="shared" si="1"/>
        <v>-0.83091787439613529</v>
      </c>
      <c r="J13" s="80"/>
      <c r="K13" s="80">
        <v>0.1</v>
      </c>
    </row>
    <row r="14" spans="1:25" x14ac:dyDescent="0.2">
      <c r="A14" s="52" t="s">
        <v>130</v>
      </c>
      <c r="B14" s="48">
        <v>0</v>
      </c>
      <c r="C14" s="48">
        <f>VLOOKUP($A14,[1]Jun!$A:$D,4,0)</f>
        <v>0.4</v>
      </c>
      <c r="D14" s="49">
        <f t="shared" si="0"/>
        <v>-1</v>
      </c>
      <c r="E14" s="48">
        <f>B14+May!E14</f>
        <v>0.1</v>
      </c>
      <c r="F14" s="55">
        <f>C14+May!F14</f>
        <v>6.2</v>
      </c>
      <c r="G14" s="49">
        <f t="shared" si="1"/>
        <v>-0.9838709677419355</v>
      </c>
      <c r="J14" s="80" t="s">
        <v>274</v>
      </c>
      <c r="K14" s="80"/>
    </row>
    <row r="15" spans="1:25" x14ac:dyDescent="0.2">
      <c r="A15" s="52" t="s">
        <v>119</v>
      </c>
      <c r="B15" s="48">
        <v>1.4</v>
      </c>
      <c r="C15" s="48">
        <f>VLOOKUP($A15,[1]Jun!$A:$D,4,0)</f>
        <v>2.4</v>
      </c>
      <c r="D15" s="49">
        <f t="shared" si="0"/>
        <v>-0.41666666666666663</v>
      </c>
      <c r="E15" s="48">
        <f>B15+May!E15</f>
        <v>3.5</v>
      </c>
      <c r="F15" s="55">
        <f>C15+May!F15</f>
        <v>21.699999999999996</v>
      </c>
      <c r="G15" s="49">
        <f t="shared" si="1"/>
        <v>-0.83870967741935476</v>
      </c>
      <c r="J15" s="80"/>
      <c r="K15" s="80">
        <v>0.1</v>
      </c>
    </row>
    <row r="16" spans="1:25" ht="12" customHeight="1" x14ac:dyDescent="0.2">
      <c r="A16" s="52" t="s">
        <v>118</v>
      </c>
      <c r="B16" s="48">
        <v>0.4</v>
      </c>
      <c r="C16" s="48">
        <f>VLOOKUP($A16,[1]Jun!$A:$D,4,0)</f>
        <v>7</v>
      </c>
      <c r="D16" s="49">
        <f t="shared" si="0"/>
        <v>-0.94285714285714284</v>
      </c>
      <c r="E16" s="48">
        <f>B16+May!E16</f>
        <v>1.6</v>
      </c>
      <c r="F16" s="55">
        <f>C16+May!F16</f>
        <v>69.3</v>
      </c>
      <c r="G16" s="49">
        <f t="shared" si="1"/>
        <v>-0.97691197691197695</v>
      </c>
      <c r="J16" s="80"/>
      <c r="K16" s="80"/>
    </row>
    <row r="17" spans="1:11" x14ac:dyDescent="0.2">
      <c r="A17" s="52" t="s">
        <v>117</v>
      </c>
      <c r="B17" s="48">
        <v>0.5</v>
      </c>
      <c r="C17" s="48">
        <f>VLOOKUP($A17,[1]Jun!$A:$D,4,0)</f>
        <v>1.3</v>
      </c>
      <c r="D17" s="49">
        <f t="shared" si="0"/>
        <v>-0.61538461538461542</v>
      </c>
      <c r="E17" s="48">
        <f>B17+May!E17</f>
        <v>1.7000000000000002</v>
      </c>
      <c r="F17" s="55">
        <f>C17+May!F17</f>
        <v>11.3</v>
      </c>
      <c r="G17" s="49">
        <f t="shared" si="1"/>
        <v>-0.84955752212389379</v>
      </c>
      <c r="J17" s="80"/>
      <c r="K17" s="80"/>
    </row>
    <row r="18" spans="1:11" x14ac:dyDescent="0.2">
      <c r="A18" s="52" t="s">
        <v>116</v>
      </c>
      <c r="B18" s="48">
        <v>0.2</v>
      </c>
      <c r="C18" s="48">
        <f>VLOOKUP($A18,[1]Jun!$A:$D,4,0)</f>
        <v>0.8</v>
      </c>
      <c r="D18" s="49">
        <f t="shared" si="0"/>
        <v>-0.75</v>
      </c>
      <c r="E18" s="48">
        <f>B18+May!E18</f>
        <v>0.5</v>
      </c>
      <c r="F18" s="55">
        <f>C18+May!F18</f>
        <v>8.8000000000000007</v>
      </c>
      <c r="G18" s="49">
        <f t="shared" si="1"/>
        <v>-0.94318181818181823</v>
      </c>
      <c r="J18" s="80"/>
      <c r="K18" s="80"/>
    </row>
    <row r="19" spans="1:11" x14ac:dyDescent="0.2">
      <c r="A19" s="52" t="s">
        <v>311</v>
      </c>
      <c r="B19" s="48">
        <v>1.1000000000000001</v>
      </c>
      <c r="C19" s="48">
        <f>VLOOKUP($A19,[1]Jun!$A:$D,4,0)</f>
        <v>2.8</v>
      </c>
      <c r="D19" s="49">
        <f t="shared" si="0"/>
        <v>-0.6071428571428571</v>
      </c>
      <c r="E19" s="48">
        <f>B19+May!E19</f>
        <v>3</v>
      </c>
      <c r="F19" s="55">
        <f>C19+May!F19</f>
        <v>35.199999999999996</v>
      </c>
      <c r="G19" s="49">
        <f t="shared" si="1"/>
        <v>-0.91477272727272729</v>
      </c>
      <c r="J19" s="80"/>
      <c r="K19" s="80"/>
    </row>
    <row r="20" spans="1:11" x14ac:dyDescent="0.2">
      <c r="A20" s="52" t="s">
        <v>132</v>
      </c>
      <c r="B20" s="48">
        <v>0.5</v>
      </c>
      <c r="C20" s="48">
        <f>VLOOKUP($A20,[1]Jun!$A:$D,4,0)</f>
        <v>1</v>
      </c>
      <c r="D20" s="49">
        <f t="shared" si="0"/>
        <v>-0.5</v>
      </c>
      <c r="E20" s="48">
        <f>B20+May!E20</f>
        <v>1.5</v>
      </c>
      <c r="F20" s="55">
        <f>C20+May!F20</f>
        <v>6.3999999999999995</v>
      </c>
      <c r="G20" s="49">
        <f t="shared" si="1"/>
        <v>-0.765625</v>
      </c>
      <c r="J20" s="80"/>
      <c r="K20" s="80"/>
    </row>
    <row r="21" spans="1:11" x14ac:dyDescent="0.2">
      <c r="A21" s="52" t="s">
        <v>115</v>
      </c>
      <c r="B21" s="48">
        <v>0.1</v>
      </c>
      <c r="C21" s="48">
        <f>VLOOKUP($A21,[1]Jun!$A:$D,4,0)</f>
        <v>0.2</v>
      </c>
      <c r="D21" s="49">
        <f t="shared" si="0"/>
        <v>-0.5</v>
      </c>
      <c r="E21" s="48">
        <f>B21+May!E21</f>
        <v>0.4</v>
      </c>
      <c r="F21" s="55">
        <f>C21+May!F21</f>
        <v>1.9000000000000001</v>
      </c>
      <c r="G21" s="49">
        <f t="shared" si="1"/>
        <v>-0.78947368421052633</v>
      </c>
      <c r="J21" s="80"/>
      <c r="K21" s="80"/>
    </row>
    <row r="22" spans="1:11" x14ac:dyDescent="0.2">
      <c r="A22" s="52" t="s">
        <v>131</v>
      </c>
      <c r="B22" s="48">
        <v>1.4</v>
      </c>
      <c r="C22" s="48">
        <f>VLOOKUP($A22,[1]Jun!$A:$D,4,0)</f>
        <v>1.3</v>
      </c>
      <c r="D22" s="49">
        <f t="shared" si="0"/>
        <v>7.6923076923076872E-2</v>
      </c>
      <c r="E22" s="48">
        <f>B22+May!E22</f>
        <v>5</v>
      </c>
      <c r="F22" s="55">
        <f>C22+May!F22</f>
        <v>13.4</v>
      </c>
      <c r="G22" s="49">
        <f t="shared" si="1"/>
        <v>-0.62686567164179108</v>
      </c>
      <c r="J22" s="80">
        <v>0.1</v>
      </c>
      <c r="K22" s="80">
        <v>0.6</v>
      </c>
    </row>
    <row r="23" spans="1:11" x14ac:dyDescent="0.2">
      <c r="A23" s="51"/>
      <c r="B23" s="48"/>
      <c r="C23" s="48"/>
      <c r="D23" s="49"/>
      <c r="E23" s="48"/>
      <c r="F23" s="55"/>
      <c r="G23" s="49"/>
      <c r="J23" s="80"/>
      <c r="K23" s="80"/>
    </row>
    <row r="24" spans="1:11" x14ac:dyDescent="0.2">
      <c r="A24" s="52" t="s">
        <v>112</v>
      </c>
      <c r="B24" s="48">
        <v>1.2</v>
      </c>
      <c r="C24" s="48">
        <f>VLOOKUP($A24,[1]Jun!$A:$D,4,0)</f>
        <v>0.5</v>
      </c>
      <c r="D24" s="49">
        <f>$B24/C24-1</f>
        <v>1.4</v>
      </c>
      <c r="E24" s="48">
        <f>B24+May!E24</f>
        <v>3.5</v>
      </c>
      <c r="F24" s="55">
        <f>C24+May!F24</f>
        <v>5.1000000000000005</v>
      </c>
      <c r="G24" s="49">
        <f t="shared" ref="G24:G26" si="2">$E24/F24-1</f>
        <v>-0.31372549019607854</v>
      </c>
      <c r="J24" s="80">
        <v>0.3</v>
      </c>
      <c r="K24" s="80">
        <v>0.7</v>
      </c>
    </row>
    <row r="25" spans="1:11" x14ac:dyDescent="0.2">
      <c r="A25" s="52" t="s">
        <v>113</v>
      </c>
      <c r="B25" s="48">
        <v>2.7</v>
      </c>
      <c r="C25" s="48">
        <f>VLOOKUP($A25,[1]Jun!$A:$D,4,0)</f>
        <v>2.7</v>
      </c>
      <c r="D25" s="49">
        <f>$B25/C25-1</f>
        <v>0</v>
      </c>
      <c r="E25" s="48">
        <f>B25+May!E25</f>
        <v>9.1999999999999993</v>
      </c>
      <c r="F25" s="55">
        <f>C25+May!F25</f>
        <v>21.6</v>
      </c>
      <c r="G25" s="49">
        <f t="shared" si="2"/>
        <v>-0.57407407407407418</v>
      </c>
      <c r="J25" s="80">
        <v>0.1</v>
      </c>
      <c r="K25" s="80">
        <v>0.4</v>
      </c>
    </row>
    <row r="26" spans="1:11" ht="14.25" customHeight="1" x14ac:dyDescent="0.2">
      <c r="A26" s="52" t="s">
        <v>114</v>
      </c>
      <c r="B26" s="48">
        <v>2.2000000000000002</v>
      </c>
      <c r="C26" s="48">
        <f>VLOOKUP($A26,[1]Jun!$A:$D,4,0)</f>
        <v>2.2999999999999998</v>
      </c>
      <c r="D26" s="49">
        <f>$B26/C26-1</f>
        <v>-4.3478260869565077E-2</v>
      </c>
      <c r="E26" s="48">
        <f>B26+May!E26</f>
        <v>5.4</v>
      </c>
      <c r="F26" s="55">
        <f>C26+May!F26</f>
        <v>8.1999999999999993</v>
      </c>
      <c r="G26" s="49">
        <f t="shared" si="2"/>
        <v>-0.3414634146341462</v>
      </c>
      <c r="J26" s="80"/>
      <c r="K26" s="80"/>
    </row>
    <row r="27" spans="1:11" x14ac:dyDescent="0.2">
      <c r="A27" s="51"/>
      <c r="B27" s="48"/>
      <c r="C27" s="48"/>
      <c r="D27" s="49"/>
      <c r="E27" s="48"/>
      <c r="F27" s="55"/>
      <c r="G27" s="49"/>
      <c r="J27" s="80"/>
      <c r="K27" s="80"/>
    </row>
    <row r="28" spans="1:11" x14ac:dyDescent="0.2">
      <c r="A28" s="50" t="s">
        <v>24</v>
      </c>
      <c r="B28" s="48">
        <v>4.8</v>
      </c>
      <c r="C28" s="48">
        <f>VLOOKUP($A28,[1]Jun!$A:$D,4,0)</f>
        <v>6.6</v>
      </c>
      <c r="D28" s="49">
        <f t="shared" ref="D28:D33" si="3">$B28/C28-1</f>
        <v>-0.27272727272727271</v>
      </c>
      <c r="E28" s="48">
        <f>B28+May!E28</f>
        <v>19.8</v>
      </c>
      <c r="F28" s="55">
        <f>C28+May!F28</f>
        <v>37.299999999999997</v>
      </c>
      <c r="G28" s="49">
        <f t="shared" ref="G28:G33" si="4">$E28/F28-1</f>
        <v>-0.46916890080428952</v>
      </c>
      <c r="J28" s="80">
        <v>0.1</v>
      </c>
      <c r="K28" s="80">
        <v>0.4</v>
      </c>
    </row>
    <row r="29" spans="1:11" x14ac:dyDescent="0.2">
      <c r="A29" s="52" t="s">
        <v>121</v>
      </c>
      <c r="B29" s="48">
        <v>1.9</v>
      </c>
      <c r="C29" s="48">
        <f>VLOOKUP($A29,[1]Jun!$A:$D,4,0)</f>
        <v>3.2</v>
      </c>
      <c r="D29" s="49">
        <f t="shared" si="3"/>
        <v>-0.40625000000000011</v>
      </c>
      <c r="E29" s="48">
        <f>B29+May!E29</f>
        <v>7.1</v>
      </c>
      <c r="F29" s="55">
        <f>C29+May!F29</f>
        <v>13.5</v>
      </c>
      <c r="G29" s="49">
        <f t="shared" si="4"/>
        <v>-0.47407407407407409</v>
      </c>
      <c r="J29" s="80"/>
      <c r="K29" s="80">
        <v>0.2</v>
      </c>
    </row>
    <row r="30" spans="1:11" x14ac:dyDescent="0.2">
      <c r="A30" s="52" t="s">
        <v>122</v>
      </c>
      <c r="B30" s="48">
        <v>0.1</v>
      </c>
      <c r="C30" s="48">
        <f>VLOOKUP($A30,[1]Jun!$A:$D,4,0)</f>
        <v>0.2</v>
      </c>
      <c r="D30" s="49">
        <f t="shared" si="3"/>
        <v>-0.5</v>
      </c>
      <c r="E30" s="48">
        <f>B30+May!E30</f>
        <v>4.1999999999999993</v>
      </c>
      <c r="F30" s="55">
        <f>C30+May!F30</f>
        <v>4.3</v>
      </c>
      <c r="G30" s="49">
        <f t="shared" si="4"/>
        <v>-2.3255813953488524E-2</v>
      </c>
      <c r="J30" s="80"/>
      <c r="K30" s="80"/>
    </row>
    <row r="31" spans="1:11" x14ac:dyDescent="0.2">
      <c r="A31" s="52" t="s">
        <v>123</v>
      </c>
      <c r="B31" s="48">
        <v>0.2</v>
      </c>
      <c r="C31" s="48">
        <f>VLOOKUP($A31,[1]Jun!$A:$D,4,0)</f>
        <v>0.2</v>
      </c>
      <c r="D31" s="49">
        <f t="shared" si="3"/>
        <v>0</v>
      </c>
      <c r="E31" s="48">
        <f>B31+May!E31</f>
        <v>1.2</v>
      </c>
      <c r="F31" s="55">
        <f>C31+May!F31</f>
        <v>1.6</v>
      </c>
      <c r="G31" s="49">
        <f t="shared" si="4"/>
        <v>-0.25000000000000011</v>
      </c>
      <c r="J31" s="80"/>
      <c r="K31" s="80"/>
    </row>
    <row r="32" spans="1:11" x14ac:dyDescent="0.2">
      <c r="A32" s="52" t="s">
        <v>124</v>
      </c>
      <c r="B32" s="48">
        <v>0.9</v>
      </c>
      <c r="C32" s="48">
        <f>VLOOKUP($A32,[1]Jun!$A:$D,4,0)</f>
        <v>1.1000000000000001</v>
      </c>
      <c r="D32" s="49">
        <f t="shared" si="3"/>
        <v>-0.18181818181818188</v>
      </c>
      <c r="E32" s="48">
        <f>B32+May!E32</f>
        <v>1.9</v>
      </c>
      <c r="F32" s="55">
        <f>C32+May!F32</f>
        <v>5.5</v>
      </c>
      <c r="G32" s="49">
        <f t="shared" si="4"/>
        <v>-0.65454545454545454</v>
      </c>
      <c r="J32" s="80" t="s">
        <v>274</v>
      </c>
      <c r="K32" s="80"/>
    </row>
    <row r="33" spans="1:11" x14ac:dyDescent="0.2">
      <c r="A33" s="52" t="s">
        <v>125</v>
      </c>
      <c r="B33" s="48">
        <v>0.2</v>
      </c>
      <c r="C33" s="48">
        <f>VLOOKUP($A33,[1]Jun!$A:$D,4,0)</f>
        <v>0.4</v>
      </c>
      <c r="D33" s="49">
        <f t="shared" si="3"/>
        <v>-0.5</v>
      </c>
      <c r="E33" s="48">
        <f>B33+May!E33</f>
        <v>0.8</v>
      </c>
      <c r="F33" s="55">
        <f>C33+May!F33</f>
        <v>2</v>
      </c>
      <c r="G33" s="49">
        <f t="shared" si="4"/>
        <v>-0.6</v>
      </c>
      <c r="J33" s="80"/>
      <c r="K33" s="80"/>
    </row>
    <row r="34" spans="1:11" x14ac:dyDescent="0.2">
      <c r="A34" s="51"/>
      <c r="B34" s="48"/>
      <c r="C34" s="48"/>
      <c r="D34" s="49"/>
      <c r="E34" s="48"/>
      <c r="F34" s="55"/>
      <c r="G34" s="49"/>
      <c r="J34" s="80"/>
      <c r="K34" s="80"/>
    </row>
    <row r="35" spans="1:11" x14ac:dyDescent="0.2">
      <c r="A35" s="50" t="s">
        <v>30</v>
      </c>
      <c r="B35" s="48">
        <v>108</v>
      </c>
      <c r="C35" s="48">
        <f>VLOOKUP($A35,[1]Jun!$A:$D,4,0)</f>
        <v>149</v>
      </c>
      <c r="D35" s="49">
        <f t="shared" ref="D35:D50" si="5">$B35/C35-1</f>
        <v>-0.27516778523489938</v>
      </c>
      <c r="E35" s="48">
        <f>B35+May!E35</f>
        <v>476.2</v>
      </c>
      <c r="F35" s="55">
        <f>C35+May!F35</f>
        <v>1205.7</v>
      </c>
      <c r="G35" s="49">
        <f t="shared" ref="G35:G50" si="6">$E35/F35-1</f>
        <v>-0.60504271377622953</v>
      </c>
      <c r="J35" s="80">
        <v>4.2</v>
      </c>
      <c r="K35" s="80">
        <v>15.9</v>
      </c>
    </row>
    <row r="36" spans="1:11" x14ac:dyDescent="0.2">
      <c r="A36" s="50" t="s">
        <v>144</v>
      </c>
      <c r="B36" s="104">
        <v>3.8000000000000003</v>
      </c>
      <c r="C36" s="48">
        <f>VLOOKUP($A36,[1]Jun!$A:$D,4,0)</f>
        <v>6.2</v>
      </c>
      <c r="D36" s="49">
        <f t="shared" si="5"/>
        <v>-0.38709677419354838</v>
      </c>
      <c r="E36" s="48">
        <f>B36+May!E36</f>
        <v>15.9</v>
      </c>
      <c r="F36" s="55">
        <f>C36+May!F36</f>
        <v>117.5</v>
      </c>
      <c r="G36" s="49">
        <f t="shared" si="6"/>
        <v>-0.86468085106382975</v>
      </c>
      <c r="J36" s="80"/>
      <c r="K36" s="80"/>
    </row>
    <row r="37" spans="1:11" x14ac:dyDescent="0.2">
      <c r="A37" s="52" t="s">
        <v>111</v>
      </c>
      <c r="B37" s="48">
        <v>0.9</v>
      </c>
      <c r="C37" s="48">
        <f>VLOOKUP($A37,[1]Jun!$A:$D,4,0)</f>
        <v>1.2</v>
      </c>
      <c r="D37" s="49">
        <f t="shared" si="5"/>
        <v>-0.25</v>
      </c>
      <c r="E37" s="48">
        <f>B37+May!E37</f>
        <v>5.0999999999999996</v>
      </c>
      <c r="F37" s="55">
        <f>C37+May!F37</f>
        <v>11</v>
      </c>
      <c r="G37" s="49">
        <f t="shared" si="6"/>
        <v>-0.53636363636363638</v>
      </c>
      <c r="J37" s="80"/>
      <c r="K37" s="80">
        <v>0.1</v>
      </c>
    </row>
    <row r="38" spans="1:11" x14ac:dyDescent="0.2">
      <c r="A38" s="52" t="s">
        <v>110</v>
      </c>
      <c r="B38" s="48">
        <v>0.7</v>
      </c>
      <c r="C38" s="48">
        <f>VLOOKUP($A38,[1]Jun!$A:$D,4,0)</f>
        <v>1.2</v>
      </c>
      <c r="D38" s="49">
        <f t="shared" si="5"/>
        <v>-0.41666666666666663</v>
      </c>
      <c r="E38" s="48">
        <f>B38+May!E38</f>
        <v>3</v>
      </c>
      <c r="F38" s="55">
        <f>C38+May!F38</f>
        <v>7.6000000000000005</v>
      </c>
      <c r="G38" s="49">
        <f t="shared" si="6"/>
        <v>-0.60526315789473695</v>
      </c>
      <c r="J38" s="80"/>
      <c r="K38" s="80">
        <v>0.1</v>
      </c>
    </row>
    <row r="39" spans="1:11" x14ac:dyDescent="0.2">
      <c r="A39" s="52" t="s">
        <v>108</v>
      </c>
      <c r="B39" s="48">
        <v>0.6</v>
      </c>
      <c r="C39" s="48">
        <f>VLOOKUP($A39,[1]Jun!$A:$D,4,0)</f>
        <v>1.1000000000000001</v>
      </c>
      <c r="D39" s="49">
        <f t="shared" si="5"/>
        <v>-0.45454545454545459</v>
      </c>
      <c r="E39" s="48">
        <f>B39+May!E39</f>
        <v>2.1</v>
      </c>
      <c r="F39" s="55">
        <f>C39+May!F39</f>
        <v>10.1</v>
      </c>
      <c r="G39" s="49">
        <f t="shared" si="6"/>
        <v>-0.79207920792079212</v>
      </c>
      <c r="J39" s="80"/>
      <c r="K39" s="80"/>
    </row>
    <row r="40" spans="1:11" x14ac:dyDescent="0.2">
      <c r="A40" s="52" t="s">
        <v>109</v>
      </c>
      <c r="B40" s="48">
        <v>1.6</v>
      </c>
      <c r="C40" s="48">
        <f>VLOOKUP($A40,[1]Jun!$A:$D,4,0)</f>
        <v>2.7</v>
      </c>
      <c r="D40" s="49">
        <f t="shared" si="5"/>
        <v>-0.40740740740740744</v>
      </c>
      <c r="E40" s="48">
        <f>B40+May!E40</f>
        <v>5.6999999999999993</v>
      </c>
      <c r="F40" s="55">
        <f>C40+May!F40</f>
        <v>16.899999999999999</v>
      </c>
      <c r="G40" s="49">
        <f t="shared" si="6"/>
        <v>-0.66272189349112431</v>
      </c>
      <c r="J40" s="80"/>
      <c r="K40" s="80">
        <v>0.1</v>
      </c>
    </row>
    <row r="41" spans="1:11" x14ac:dyDescent="0.2">
      <c r="A41" s="52" t="s">
        <v>85</v>
      </c>
      <c r="B41" s="48">
        <v>15.6</v>
      </c>
      <c r="C41" s="48">
        <f>VLOOKUP($A41,[1]Jun!$A:$D,4,0)</f>
        <v>17.899999999999999</v>
      </c>
      <c r="D41" s="49">
        <f t="shared" si="5"/>
        <v>-0.12849162011173176</v>
      </c>
      <c r="E41" s="48">
        <f>B41+May!E41</f>
        <v>70</v>
      </c>
      <c r="F41" s="55">
        <f>C41+May!F41</f>
        <v>105.6</v>
      </c>
      <c r="G41" s="49">
        <f t="shared" si="6"/>
        <v>-0.33712121212121204</v>
      </c>
      <c r="J41" s="80">
        <v>0.5</v>
      </c>
      <c r="K41" s="80">
        <v>2.9</v>
      </c>
    </row>
    <row r="42" spans="1:11" x14ac:dyDescent="0.2">
      <c r="A42" s="52" t="s">
        <v>84</v>
      </c>
      <c r="B42" s="48">
        <v>0.7</v>
      </c>
      <c r="C42" s="48">
        <f>VLOOKUP($A42,[1]Jun!$A:$D,4,0)</f>
        <v>1</v>
      </c>
      <c r="D42" s="49">
        <f t="shared" si="5"/>
        <v>-0.30000000000000004</v>
      </c>
      <c r="E42" s="48">
        <f>B42+May!E42</f>
        <v>2.7</v>
      </c>
      <c r="F42" s="55">
        <f>C42+May!F42</f>
        <v>5.4</v>
      </c>
      <c r="G42" s="49">
        <f t="shared" si="6"/>
        <v>-0.5</v>
      </c>
      <c r="J42" s="80"/>
      <c r="K42" s="80">
        <v>0.3</v>
      </c>
    </row>
    <row r="43" spans="1:11" x14ac:dyDescent="0.2">
      <c r="A43" s="52" t="s">
        <v>83</v>
      </c>
      <c r="B43" s="48">
        <v>3.2</v>
      </c>
      <c r="C43" s="48">
        <f>VLOOKUP($A43,[1]Jun!$A:$D,4,0)</f>
        <v>5</v>
      </c>
      <c r="D43" s="49">
        <f t="shared" si="5"/>
        <v>-0.36</v>
      </c>
      <c r="E43" s="48">
        <f>B43+May!E43</f>
        <v>16.3</v>
      </c>
      <c r="F43" s="55">
        <f>C43+May!F43</f>
        <v>47.5</v>
      </c>
      <c r="G43" s="49">
        <f t="shared" si="6"/>
        <v>-0.65684210526315789</v>
      </c>
      <c r="J43" s="80">
        <v>0.1</v>
      </c>
      <c r="K43" s="80">
        <v>0.5</v>
      </c>
    </row>
    <row r="44" spans="1:11" x14ac:dyDescent="0.2">
      <c r="A44" s="52" t="s">
        <v>88</v>
      </c>
      <c r="B44" s="48">
        <v>0.7</v>
      </c>
      <c r="C44" s="48">
        <f>VLOOKUP($A44,[1]Jun!$A:$D,4,0)</f>
        <v>1</v>
      </c>
      <c r="D44" s="49">
        <f t="shared" si="5"/>
        <v>-0.30000000000000004</v>
      </c>
      <c r="E44" s="48">
        <f>B44+May!E44</f>
        <v>2.5999999999999996</v>
      </c>
      <c r="F44" s="55">
        <f>C44+May!F44</f>
        <v>9.4</v>
      </c>
      <c r="G44" s="49">
        <f t="shared" si="6"/>
        <v>-0.72340425531914898</v>
      </c>
      <c r="J44" s="80"/>
      <c r="K44" s="80">
        <v>0.1</v>
      </c>
    </row>
    <row r="45" spans="1:11" x14ac:dyDescent="0.2">
      <c r="A45" s="52" t="s">
        <v>81</v>
      </c>
      <c r="B45" s="48">
        <v>17.5</v>
      </c>
      <c r="C45" s="48">
        <f>VLOOKUP($A45,[1]Jun!$A:$D,4,0)</f>
        <v>22.1</v>
      </c>
      <c r="D45" s="49">
        <f t="shared" si="5"/>
        <v>-0.20814479638009054</v>
      </c>
      <c r="E45" s="48">
        <f>B45+May!E45</f>
        <v>93</v>
      </c>
      <c r="F45" s="55">
        <f>C45+May!F45</f>
        <v>162.69999999999999</v>
      </c>
      <c r="G45" s="49">
        <f t="shared" si="6"/>
        <v>-0.42839582052858016</v>
      </c>
      <c r="J45" s="80">
        <v>0.4</v>
      </c>
      <c r="K45" s="80">
        <v>1.2</v>
      </c>
    </row>
    <row r="46" spans="1:11" x14ac:dyDescent="0.2">
      <c r="A46" s="52" t="s">
        <v>80</v>
      </c>
      <c r="B46" s="48">
        <v>6.5</v>
      </c>
      <c r="C46" s="48">
        <f>VLOOKUP($A46,[1]Jun!$A:$D,4,0)</f>
        <v>10</v>
      </c>
      <c r="D46" s="49">
        <f t="shared" si="5"/>
        <v>-0.35</v>
      </c>
      <c r="E46" s="48">
        <f>B46+May!E46</f>
        <v>23.7</v>
      </c>
      <c r="F46" s="55">
        <f>C46+May!F46</f>
        <v>75.2</v>
      </c>
      <c r="G46" s="49">
        <f t="shared" si="6"/>
        <v>-0.68484042553191493</v>
      </c>
      <c r="J46" s="80">
        <v>0.3</v>
      </c>
      <c r="K46" s="80">
        <v>0.7</v>
      </c>
    </row>
    <row r="47" spans="1:11" x14ac:dyDescent="0.2">
      <c r="A47" s="52" t="s">
        <v>79</v>
      </c>
      <c r="B47" s="48">
        <v>2.8</v>
      </c>
      <c r="C47" s="48">
        <f>VLOOKUP($A47,[1]Jun!$A:$D,4,0)</f>
        <v>3.9</v>
      </c>
      <c r="D47" s="49">
        <f t="shared" si="5"/>
        <v>-0.28205128205128205</v>
      </c>
      <c r="E47" s="48">
        <f>B47+May!E47</f>
        <v>13.3</v>
      </c>
      <c r="F47" s="55">
        <f>C47+May!F47</f>
        <v>28.900000000000002</v>
      </c>
      <c r="G47" s="49">
        <f t="shared" si="6"/>
        <v>-0.53979238754325265</v>
      </c>
      <c r="J47" s="80"/>
      <c r="K47" s="80">
        <v>0.2</v>
      </c>
    </row>
    <row r="48" spans="1:11" x14ac:dyDescent="0.2">
      <c r="A48" s="52" t="s">
        <v>78</v>
      </c>
      <c r="B48" s="48">
        <v>13.6</v>
      </c>
      <c r="C48" s="48">
        <f>VLOOKUP($A48,[1]Jun!$A:$D,4,0)</f>
        <v>14.4</v>
      </c>
      <c r="D48" s="49">
        <f t="shared" si="5"/>
        <v>-5.555555555555558E-2</v>
      </c>
      <c r="E48" s="48">
        <f>B48+May!E48</f>
        <v>55.800000000000004</v>
      </c>
      <c r="F48" s="55">
        <f>C48+May!F48</f>
        <v>139.1</v>
      </c>
      <c r="G48" s="49">
        <f t="shared" si="6"/>
        <v>-0.59884974838245864</v>
      </c>
      <c r="J48" s="80">
        <v>0.4</v>
      </c>
      <c r="K48" s="80">
        <v>2.7</v>
      </c>
    </row>
    <row r="49" spans="1:11" x14ac:dyDescent="0.2">
      <c r="A49" s="52" t="s">
        <v>77</v>
      </c>
      <c r="B49" s="48">
        <v>2</v>
      </c>
      <c r="C49" s="48">
        <f>VLOOKUP($A49,[1]Jun!$A:$D,4,0)</f>
        <v>2.2000000000000002</v>
      </c>
      <c r="D49" s="49">
        <f t="shared" si="5"/>
        <v>-9.0909090909090939E-2</v>
      </c>
      <c r="E49" s="48">
        <f>B49+May!E49</f>
        <v>9.4</v>
      </c>
      <c r="F49" s="55">
        <f>C49+May!F49</f>
        <v>21.900000000000002</v>
      </c>
      <c r="G49" s="49">
        <f t="shared" si="6"/>
        <v>-0.57077625570776258</v>
      </c>
      <c r="J49" s="80">
        <v>0.2</v>
      </c>
      <c r="K49" s="80">
        <v>0.6</v>
      </c>
    </row>
    <row r="50" spans="1:11" x14ac:dyDescent="0.2">
      <c r="A50" s="52" t="s">
        <v>86</v>
      </c>
      <c r="B50" s="48">
        <v>4.3</v>
      </c>
      <c r="C50" s="48">
        <f>VLOOKUP($A50,[1]Jun!$A:$D,4,0)</f>
        <v>6.1</v>
      </c>
      <c r="D50" s="49">
        <f t="shared" si="5"/>
        <v>-0.29508196721311475</v>
      </c>
      <c r="E50" s="48">
        <f>B50+May!E50</f>
        <v>16.3</v>
      </c>
      <c r="F50" s="55">
        <f>C50+May!F50</f>
        <v>38.200000000000003</v>
      </c>
      <c r="G50" s="49">
        <f t="shared" si="6"/>
        <v>-0.57329842931937169</v>
      </c>
      <c r="J50" s="80">
        <v>0.5</v>
      </c>
      <c r="K50" s="80">
        <v>1.2</v>
      </c>
    </row>
    <row r="51" spans="1:11" x14ac:dyDescent="0.2">
      <c r="A51" s="51"/>
      <c r="B51" s="48"/>
      <c r="C51" s="48"/>
      <c r="D51" s="49"/>
      <c r="E51" s="48"/>
      <c r="F51" s="55"/>
      <c r="G51" s="49"/>
      <c r="J51" s="80"/>
      <c r="K51" s="80"/>
    </row>
    <row r="52" spans="1:11" x14ac:dyDescent="0.2">
      <c r="A52" s="50" t="s">
        <v>2</v>
      </c>
      <c r="B52" s="104">
        <v>21</v>
      </c>
      <c r="C52" s="48">
        <f>VLOOKUP($A52,[1]Jun!$A:$D,4,0)</f>
        <v>35.200000000000003</v>
      </c>
      <c r="D52" s="49">
        <f t="shared" ref="D52:D62" si="7">$B52/C52-1</f>
        <v>-0.40340909090909094</v>
      </c>
      <c r="E52" s="48">
        <f>B52+May!E52</f>
        <v>91.199999999999989</v>
      </c>
      <c r="F52" s="55">
        <f>C52+May!F52</f>
        <v>227.59999999999997</v>
      </c>
      <c r="G52" s="49">
        <f t="shared" ref="G52:G62" si="8">$E52/F52-1</f>
        <v>-0.59929701230228472</v>
      </c>
      <c r="J52" s="80"/>
      <c r="K52" s="80"/>
    </row>
    <row r="53" spans="1:11" x14ac:dyDescent="0.2">
      <c r="A53" s="52" t="s">
        <v>145</v>
      </c>
      <c r="B53" s="48">
        <v>12.6</v>
      </c>
      <c r="C53" s="48">
        <f>VLOOKUP($A53,[1]Jun!$A:$D,4,0)</f>
        <v>20.3</v>
      </c>
      <c r="D53" s="49">
        <f t="shared" si="7"/>
        <v>-0.3793103448275863</v>
      </c>
      <c r="E53" s="48">
        <f>B53+May!E53</f>
        <v>48.9</v>
      </c>
      <c r="F53" s="55">
        <f>C53+May!F53</f>
        <v>171.20000000000002</v>
      </c>
      <c r="G53" s="49">
        <f t="shared" si="8"/>
        <v>-0.71436915887850472</v>
      </c>
      <c r="J53" s="80">
        <v>0.5</v>
      </c>
      <c r="K53" s="80">
        <v>1.5</v>
      </c>
    </row>
    <row r="54" spans="1:11" x14ac:dyDescent="0.2">
      <c r="A54" s="52" t="s">
        <v>101</v>
      </c>
      <c r="B54" s="48">
        <v>3.9</v>
      </c>
      <c r="C54" s="48">
        <f>VLOOKUP($A54,[1]Jun!$A:$D,4,0)</f>
        <v>10.6</v>
      </c>
      <c r="D54" s="49">
        <f t="shared" si="7"/>
        <v>-0.63207547169811318</v>
      </c>
      <c r="E54" s="48">
        <f>B54+May!E54</f>
        <v>26</v>
      </c>
      <c r="F54" s="55">
        <f>C54+May!F54</f>
        <v>73.8</v>
      </c>
      <c r="G54" s="49">
        <f t="shared" si="8"/>
        <v>-0.64769647696476962</v>
      </c>
      <c r="J54" s="80">
        <v>0.1</v>
      </c>
      <c r="K54" s="80">
        <v>0.4</v>
      </c>
    </row>
    <row r="55" spans="1:11" x14ac:dyDescent="0.2">
      <c r="A55" s="52" t="s">
        <v>100</v>
      </c>
      <c r="B55" s="48">
        <v>1.2</v>
      </c>
      <c r="C55" s="48">
        <f>VLOOKUP($A55,[1]Jun!$A:$D,4,0)</f>
        <v>2</v>
      </c>
      <c r="D55" s="49">
        <f t="shared" si="7"/>
        <v>-0.4</v>
      </c>
      <c r="E55" s="48">
        <f>B55+May!E55</f>
        <v>3.9000000000000004</v>
      </c>
      <c r="F55" s="55">
        <f>C55+May!F55</f>
        <v>19.2</v>
      </c>
      <c r="G55" s="49">
        <f t="shared" si="8"/>
        <v>-0.796875</v>
      </c>
      <c r="J55" s="80">
        <v>0.1</v>
      </c>
      <c r="K55" s="80">
        <v>0.1</v>
      </c>
    </row>
    <row r="56" spans="1:11" x14ac:dyDescent="0.2">
      <c r="A56" s="52" t="s">
        <v>146</v>
      </c>
      <c r="B56" s="48">
        <v>1.1000000000000001</v>
      </c>
      <c r="C56" s="48">
        <f>VLOOKUP($A56,[1]Jun!$A:$D,4,0)</f>
        <v>1</v>
      </c>
      <c r="D56" s="49">
        <f t="shared" si="7"/>
        <v>0.10000000000000009</v>
      </c>
      <c r="E56" s="48">
        <f>B56+May!E56</f>
        <v>3.2</v>
      </c>
      <c r="F56" s="55">
        <f>C56+May!F56</f>
        <v>5.7</v>
      </c>
      <c r="G56" s="49">
        <f t="shared" si="8"/>
        <v>-0.43859649122807021</v>
      </c>
      <c r="J56" s="80"/>
      <c r="K56" s="80">
        <v>0.1</v>
      </c>
    </row>
    <row r="57" spans="1:11" x14ac:dyDescent="0.2">
      <c r="A57" s="51" t="s">
        <v>99</v>
      </c>
      <c r="B57" s="48">
        <v>0.2</v>
      </c>
      <c r="C57" s="48">
        <f>VLOOKUP($A57,[1]Jun!$A:$D,4,0)</f>
        <v>0.3</v>
      </c>
      <c r="D57" s="49">
        <f t="shared" si="7"/>
        <v>-0.33333333333333326</v>
      </c>
      <c r="E57" s="48">
        <f>B57+May!E57</f>
        <v>0.8</v>
      </c>
      <c r="F57" s="55">
        <f>C57+May!F57</f>
        <v>2.1999999999999997</v>
      </c>
      <c r="G57" s="49">
        <f t="shared" si="8"/>
        <v>-0.63636363636363624</v>
      </c>
      <c r="J57" s="80"/>
      <c r="K57" s="80"/>
    </row>
    <row r="58" spans="1:11" x14ac:dyDescent="0.2">
      <c r="A58" s="52" t="s">
        <v>147</v>
      </c>
      <c r="B58" s="48">
        <v>0.3</v>
      </c>
      <c r="C58" s="48">
        <f>VLOOKUP($A58,[1]Jun!$A:$D,4,0)</f>
        <v>0.5</v>
      </c>
      <c r="D58" s="49">
        <f t="shared" si="7"/>
        <v>-0.4</v>
      </c>
      <c r="E58" s="48">
        <f>B58+May!E58</f>
        <v>1.1000000000000001</v>
      </c>
      <c r="F58" s="55">
        <f>C58+May!F58</f>
        <v>2.6</v>
      </c>
      <c r="G58" s="49">
        <f t="shared" si="8"/>
        <v>-0.57692307692307687</v>
      </c>
      <c r="J58" s="80"/>
      <c r="K58" s="80"/>
    </row>
    <row r="59" spans="1:11" x14ac:dyDescent="0.2">
      <c r="A59" s="52" t="s">
        <v>98</v>
      </c>
      <c r="B59" s="48">
        <v>0.5</v>
      </c>
      <c r="C59" s="48">
        <f>VLOOKUP($A59,[1]Jun!$A:$D,4,0)</f>
        <v>0.7</v>
      </c>
      <c r="D59" s="49">
        <f t="shared" si="7"/>
        <v>-0.2857142857142857</v>
      </c>
      <c r="E59" s="48">
        <f>B59+May!E59</f>
        <v>2.4</v>
      </c>
      <c r="F59" s="55">
        <f>C59+May!F59</f>
        <v>4.3999999999999995</v>
      </c>
      <c r="G59" s="49">
        <f t="shared" si="8"/>
        <v>-0.45454545454545447</v>
      </c>
      <c r="J59" s="80"/>
      <c r="K59" s="80">
        <v>0.2</v>
      </c>
    </row>
    <row r="60" spans="1:11" x14ac:dyDescent="0.2">
      <c r="A60" s="52" t="s">
        <v>97</v>
      </c>
      <c r="B60" s="48">
        <v>0.2</v>
      </c>
      <c r="C60" s="48">
        <f>VLOOKUP($A60,[1]Jun!$A:$D,4,0)</f>
        <v>0.2</v>
      </c>
      <c r="D60" s="49">
        <f t="shared" si="7"/>
        <v>0</v>
      </c>
      <c r="E60" s="48">
        <f>B60+May!E60</f>
        <v>0.7</v>
      </c>
      <c r="F60" s="55">
        <f>C60+May!F60</f>
        <v>3.7</v>
      </c>
      <c r="G60" s="49">
        <f t="shared" si="8"/>
        <v>-0.81081081081081086</v>
      </c>
      <c r="J60" s="80"/>
      <c r="K60" s="80"/>
    </row>
    <row r="61" spans="1:11" x14ac:dyDescent="0.2">
      <c r="A61" s="52" t="s">
        <v>96</v>
      </c>
      <c r="B61" s="48">
        <v>0.5</v>
      </c>
      <c r="C61" s="48">
        <f>VLOOKUP($A61,[1]Jun!$A:$D,4,0)</f>
        <v>0.8</v>
      </c>
      <c r="D61" s="49">
        <f t="shared" si="7"/>
        <v>-0.375</v>
      </c>
      <c r="E61" s="48">
        <f>B61+May!E61</f>
        <v>2.4000000000000004</v>
      </c>
      <c r="F61" s="55">
        <f>C61+May!F61</f>
        <v>10.5</v>
      </c>
      <c r="G61" s="49">
        <f t="shared" si="8"/>
        <v>-0.77142857142857135</v>
      </c>
      <c r="J61" s="80"/>
      <c r="K61" s="80">
        <v>0.1</v>
      </c>
    </row>
    <row r="62" spans="1:11" x14ac:dyDescent="0.2">
      <c r="A62" s="52" t="s">
        <v>95</v>
      </c>
      <c r="B62" s="48">
        <v>0.5</v>
      </c>
      <c r="C62" s="48">
        <f>VLOOKUP($A62,[1]Jun!$A:$D,4,0)</f>
        <v>0.6</v>
      </c>
      <c r="D62" s="49">
        <f t="shared" si="7"/>
        <v>-0.16666666666666663</v>
      </c>
      <c r="E62" s="48">
        <f>B62+May!E62</f>
        <v>1.8</v>
      </c>
      <c r="F62" s="55">
        <f>C62+May!F62</f>
        <v>7.9999999999999991</v>
      </c>
      <c r="G62" s="49">
        <f t="shared" si="8"/>
        <v>-0.77499999999999991</v>
      </c>
      <c r="J62" s="80"/>
      <c r="K62" s="80">
        <v>0.1</v>
      </c>
    </row>
    <row r="63" spans="1:11" x14ac:dyDescent="0.2">
      <c r="A63" s="51"/>
      <c r="B63" s="48"/>
      <c r="C63" s="48"/>
      <c r="D63" s="49"/>
      <c r="E63" s="48"/>
      <c r="F63" s="55"/>
      <c r="G63" s="49"/>
      <c r="J63" s="80"/>
      <c r="K63" s="80"/>
    </row>
    <row r="64" spans="1:11" x14ac:dyDescent="0.2">
      <c r="A64" s="52" t="s">
        <v>92</v>
      </c>
      <c r="B64" s="48">
        <v>3.3</v>
      </c>
      <c r="C64" s="48">
        <f>VLOOKUP($A64,[1]Jun!$A:$D,4,0)</f>
        <v>7.7</v>
      </c>
      <c r="D64" s="49">
        <f t="shared" ref="D64:D73" si="9">$B64/C64-1</f>
        <v>-0.5714285714285714</v>
      </c>
      <c r="E64" s="48">
        <f>B64+May!E64</f>
        <v>10.399999999999999</v>
      </c>
      <c r="F64" s="55">
        <f>C64+May!F64</f>
        <v>95.6</v>
      </c>
      <c r="G64" s="49">
        <f t="shared" ref="G64:G73" si="10">$E64/F64-1</f>
        <v>-0.89121338912133896</v>
      </c>
      <c r="J64" s="80">
        <v>0.1</v>
      </c>
      <c r="K64" s="80">
        <v>0.4</v>
      </c>
    </row>
    <row r="65" spans="1:11" x14ac:dyDescent="0.2">
      <c r="A65" s="52" t="s">
        <v>91</v>
      </c>
      <c r="B65" s="48">
        <v>1.4</v>
      </c>
      <c r="C65" s="48">
        <f>VLOOKUP($A65,[1]Jun!$A:$D,4,0)</f>
        <v>1.6</v>
      </c>
      <c r="D65" s="49">
        <f t="shared" si="9"/>
        <v>-0.12500000000000011</v>
      </c>
      <c r="E65" s="48">
        <f>B65+May!E65</f>
        <v>5.3</v>
      </c>
      <c r="F65" s="55">
        <f>C65+May!F65</f>
        <v>18.900000000000002</v>
      </c>
      <c r="G65" s="49">
        <f t="shared" si="10"/>
        <v>-0.71957671957671954</v>
      </c>
      <c r="J65" s="80">
        <v>0.1</v>
      </c>
      <c r="K65" s="80">
        <v>0.1</v>
      </c>
    </row>
    <row r="66" spans="1:11" x14ac:dyDescent="0.2">
      <c r="A66" s="56" t="s">
        <v>90</v>
      </c>
      <c r="B66" s="48">
        <v>0.3</v>
      </c>
      <c r="C66" s="48">
        <f>VLOOKUP($A66,[1]Jun!$A:$D,4,0)</f>
        <v>0.5</v>
      </c>
      <c r="D66" s="49">
        <f t="shared" si="9"/>
        <v>-0.4</v>
      </c>
      <c r="E66" s="48">
        <f>B66+May!E66</f>
        <v>1.3</v>
      </c>
      <c r="F66" s="55">
        <f>C66+May!F66</f>
        <v>5.0999999999999996</v>
      </c>
      <c r="G66" s="49">
        <f t="shared" si="10"/>
        <v>-0.74509803921568629</v>
      </c>
      <c r="J66" s="80"/>
      <c r="K66" s="80"/>
    </row>
    <row r="67" spans="1:11" x14ac:dyDescent="0.2">
      <c r="A67" s="52" t="s">
        <v>4</v>
      </c>
      <c r="B67" s="48">
        <v>0.2</v>
      </c>
      <c r="C67" s="48">
        <f>VLOOKUP($A67,[1]Jun!$A:$D,4,0)</f>
        <v>0.2</v>
      </c>
      <c r="D67" s="49">
        <f t="shared" si="9"/>
        <v>0</v>
      </c>
      <c r="E67" s="48">
        <f>B67+May!E67</f>
        <v>0.60000000000000009</v>
      </c>
      <c r="F67" s="55">
        <f>C67+May!F67</f>
        <v>2.1999999999999997</v>
      </c>
      <c r="G67" s="49">
        <f t="shared" si="10"/>
        <v>-0.72727272727272718</v>
      </c>
      <c r="J67" s="80" t="s">
        <v>274</v>
      </c>
      <c r="K67" s="80"/>
    </row>
    <row r="68" spans="1:11" x14ac:dyDescent="0.2">
      <c r="A68" s="52" t="s">
        <v>3</v>
      </c>
      <c r="B68" s="48">
        <v>0.4</v>
      </c>
      <c r="C68" s="48">
        <f>VLOOKUP($A68,[1]Jun!$A:$D,4,0)</f>
        <v>0.5</v>
      </c>
      <c r="D68" s="49">
        <f t="shared" si="9"/>
        <v>-0.19999999999999996</v>
      </c>
      <c r="E68" s="48">
        <f>B68+May!E68</f>
        <v>2.1</v>
      </c>
      <c r="F68" s="55">
        <f>C68+May!F68</f>
        <v>4.8999999999999995</v>
      </c>
      <c r="G68" s="49">
        <f t="shared" si="10"/>
        <v>-0.5714285714285714</v>
      </c>
      <c r="J68" s="80"/>
      <c r="K68" s="80">
        <v>0.1</v>
      </c>
    </row>
    <row r="69" spans="1:11" x14ac:dyDescent="0.2">
      <c r="A69" s="52" t="s">
        <v>89</v>
      </c>
      <c r="B69" s="48">
        <v>3.4</v>
      </c>
      <c r="C69" s="48">
        <f>VLOOKUP($A69,[1]Jun!$A:$D,4,0)</f>
        <v>4.5</v>
      </c>
      <c r="D69" s="49">
        <f t="shared" si="9"/>
        <v>-0.24444444444444446</v>
      </c>
      <c r="E69" s="48">
        <f>B69+May!E69</f>
        <v>13.4</v>
      </c>
      <c r="F69" s="55">
        <f>C69+May!F69</f>
        <v>63.400000000000006</v>
      </c>
      <c r="G69" s="49">
        <f t="shared" si="10"/>
        <v>-0.78864353312302837</v>
      </c>
      <c r="J69" s="80">
        <v>0.1</v>
      </c>
      <c r="K69" s="80">
        <v>0.3</v>
      </c>
    </row>
    <row r="70" spans="1:11" x14ac:dyDescent="0.2">
      <c r="A70" s="52" t="s">
        <v>82</v>
      </c>
      <c r="B70" s="48">
        <v>2.4</v>
      </c>
      <c r="C70" s="48">
        <f>VLOOKUP($A70,[1]Jun!$A:$D,4,0)</f>
        <v>2.6</v>
      </c>
      <c r="D70" s="49">
        <f t="shared" si="9"/>
        <v>-7.6923076923076983E-2</v>
      </c>
      <c r="E70" s="48">
        <f>B70+May!E70</f>
        <v>12.200000000000001</v>
      </c>
      <c r="F70" s="55">
        <f>C70+May!F70</f>
        <v>19.700000000000003</v>
      </c>
      <c r="G70" s="49">
        <f t="shared" si="10"/>
        <v>-0.38071065989847719</v>
      </c>
      <c r="J70" s="80">
        <v>0.1</v>
      </c>
      <c r="K70" s="80">
        <v>0.3</v>
      </c>
    </row>
    <row r="71" spans="1:11" x14ac:dyDescent="0.2">
      <c r="A71" s="52" t="s">
        <v>94</v>
      </c>
      <c r="B71" s="48">
        <v>1.4</v>
      </c>
      <c r="C71" s="48">
        <f>VLOOKUP($A71,[1]Jun!$A:$D,4,0)</f>
        <v>1.5</v>
      </c>
      <c r="D71" s="49">
        <f t="shared" si="9"/>
        <v>-6.6666666666666763E-2</v>
      </c>
      <c r="E71" s="48">
        <f>B71+May!E71</f>
        <v>7.6</v>
      </c>
      <c r="F71" s="55">
        <f>C71+May!F71</f>
        <v>17.599999999999998</v>
      </c>
      <c r="G71" s="49">
        <f t="shared" si="10"/>
        <v>-0.56818181818181812</v>
      </c>
      <c r="J71" s="80">
        <v>0.1</v>
      </c>
      <c r="K71" s="80">
        <v>0.3</v>
      </c>
    </row>
    <row r="72" spans="1:11" x14ac:dyDescent="0.2">
      <c r="A72" s="52" t="s">
        <v>87</v>
      </c>
      <c r="B72" s="48">
        <v>0.7</v>
      </c>
      <c r="C72" s="48">
        <f>VLOOKUP($A72,[1]Jun!$A:$D,4,0)</f>
        <v>1</v>
      </c>
      <c r="D72" s="49">
        <f t="shared" si="9"/>
        <v>-0.30000000000000004</v>
      </c>
      <c r="E72" s="48">
        <f>B72+May!E72</f>
        <v>3.2</v>
      </c>
      <c r="F72" s="55">
        <f>C72+May!F72</f>
        <v>12.1</v>
      </c>
      <c r="G72" s="49">
        <f t="shared" si="10"/>
        <v>-0.73553719008264462</v>
      </c>
      <c r="J72" s="80">
        <v>0.2</v>
      </c>
      <c r="K72" s="80">
        <v>0.2</v>
      </c>
    </row>
    <row r="73" spans="1:11" x14ac:dyDescent="0.2">
      <c r="A73" s="52" t="s">
        <v>93</v>
      </c>
      <c r="B73" s="48">
        <v>2.2999999999999998</v>
      </c>
      <c r="C73" s="48">
        <f>VLOOKUP($A73,[1]Jun!$A:$D,4,0)</f>
        <v>2</v>
      </c>
      <c r="D73" s="49">
        <f t="shared" si="9"/>
        <v>0.14999999999999991</v>
      </c>
      <c r="E73" s="48">
        <f>B73+May!E73</f>
        <v>7.3</v>
      </c>
      <c r="F73" s="55">
        <f>C73+May!F73</f>
        <v>17</v>
      </c>
      <c r="G73" s="49">
        <f t="shared" si="10"/>
        <v>-0.57058823529411762</v>
      </c>
      <c r="J73" s="80">
        <v>0.3</v>
      </c>
      <c r="K73" s="80">
        <v>0.6</v>
      </c>
    </row>
    <row r="74" spans="1:11" x14ac:dyDescent="0.2">
      <c r="A74" s="51"/>
      <c r="B74" s="48"/>
      <c r="C74" s="48"/>
      <c r="D74" s="49"/>
      <c r="E74" s="48"/>
      <c r="F74" s="55"/>
      <c r="G74" s="49"/>
      <c r="J74" s="80"/>
      <c r="K74" s="80"/>
    </row>
    <row r="75" spans="1:11" x14ac:dyDescent="0.2">
      <c r="A75" s="50" t="s">
        <v>62</v>
      </c>
      <c r="B75" s="48">
        <v>112.7</v>
      </c>
      <c r="C75" s="48">
        <f>VLOOKUP($A75,[1]Jun!$A:$D,4,0)</f>
        <v>118.6</v>
      </c>
      <c r="D75" s="49">
        <f>$B75/C75-1</f>
        <v>-4.9747048903878488E-2</v>
      </c>
      <c r="E75" s="48">
        <f>B75+May!E75</f>
        <v>401.09999999999997</v>
      </c>
      <c r="F75" s="55">
        <f>C75+May!F75</f>
        <v>623.30000000000007</v>
      </c>
      <c r="G75" s="49">
        <f t="shared" ref="G75:G78" si="11">$E75/F75-1</f>
        <v>-0.35648965185304038</v>
      </c>
      <c r="J75" s="80">
        <v>2.7</v>
      </c>
      <c r="K75" s="80">
        <v>14.1</v>
      </c>
    </row>
    <row r="76" spans="1:11" x14ac:dyDescent="0.2">
      <c r="A76" s="52" t="s">
        <v>312</v>
      </c>
      <c r="B76" s="48">
        <v>92.1</v>
      </c>
      <c r="C76" s="48">
        <f>VLOOKUP($A76,[1]Jun!$A:$D,4,0)</f>
        <v>96.2</v>
      </c>
      <c r="D76" s="49">
        <f>$B76/C76-1</f>
        <v>-4.2619542619542705E-2</v>
      </c>
      <c r="E76" s="48">
        <f>B76+May!E76</f>
        <v>321.10000000000002</v>
      </c>
      <c r="F76" s="55">
        <f>C76+May!F76</f>
        <v>480.2</v>
      </c>
      <c r="G76" s="49">
        <f t="shared" si="11"/>
        <v>-0.33132028321532692</v>
      </c>
      <c r="J76" s="80">
        <v>2</v>
      </c>
      <c r="K76" s="80">
        <v>11.1</v>
      </c>
    </row>
    <row r="77" spans="1:11" x14ac:dyDescent="0.2">
      <c r="A77" s="52" t="s">
        <v>103</v>
      </c>
      <c r="B77" s="48">
        <v>2.7</v>
      </c>
      <c r="C77" s="48">
        <f>VLOOKUP($A77,[1]Jun!$A:$D,4,0)</f>
        <v>2.9</v>
      </c>
      <c r="D77" s="49">
        <f>$B77/C77-1</f>
        <v>-6.8965517241379226E-2</v>
      </c>
      <c r="E77" s="48">
        <f>B77+May!E77</f>
        <v>10.8</v>
      </c>
      <c r="F77" s="55">
        <f>C77+May!F77</f>
        <v>15.799999999999999</v>
      </c>
      <c r="G77" s="49">
        <f t="shared" si="11"/>
        <v>-0.31645569620253156</v>
      </c>
      <c r="J77" s="80">
        <v>0.1</v>
      </c>
      <c r="K77" s="80">
        <v>0.6</v>
      </c>
    </row>
    <row r="78" spans="1:11" x14ac:dyDescent="0.2">
      <c r="A78" s="52" t="s">
        <v>102</v>
      </c>
      <c r="B78" s="48">
        <v>5.5</v>
      </c>
      <c r="C78" s="48">
        <f>VLOOKUP($A78,[1]Jun!$A:$D,4,0)</f>
        <v>7.6</v>
      </c>
      <c r="D78" s="49">
        <f>$B78/C78-1</f>
        <v>-0.27631578947368418</v>
      </c>
      <c r="E78" s="48">
        <f>B78+May!E78</f>
        <v>20.9</v>
      </c>
      <c r="F78" s="55">
        <f>C78+May!F78</f>
        <v>45.800000000000004</v>
      </c>
      <c r="G78" s="49">
        <f t="shared" si="11"/>
        <v>-0.54366812227074246</v>
      </c>
      <c r="J78" s="80">
        <v>0.1</v>
      </c>
      <c r="K78" s="80">
        <v>0.8</v>
      </c>
    </row>
    <row r="79" spans="1:11" x14ac:dyDescent="0.2">
      <c r="A79" s="51"/>
      <c r="B79" s="48"/>
      <c r="C79" s="48"/>
      <c r="D79" s="49"/>
      <c r="E79" s="48"/>
      <c r="F79" s="55"/>
      <c r="G79" s="49"/>
      <c r="J79" s="80"/>
      <c r="K79" s="80"/>
    </row>
    <row r="80" spans="1:11" x14ac:dyDescent="0.2">
      <c r="A80" s="50" t="s">
        <v>313</v>
      </c>
      <c r="B80" s="48">
        <v>3.9</v>
      </c>
      <c r="C80" s="48">
        <v>5.9</v>
      </c>
      <c r="D80" s="49">
        <f t="shared" ref="D80:D86" si="12">$B80/C80-1</f>
        <v>-0.33898305084745772</v>
      </c>
      <c r="E80" s="48">
        <f>B80+May!E80</f>
        <v>15.200000000000001</v>
      </c>
      <c r="F80" s="55">
        <f>C80+May!F80</f>
        <v>30.85</v>
      </c>
      <c r="G80" s="49">
        <f t="shared" ref="G80:G86" si="13">$E80/F80-1</f>
        <v>-0.50729335494327388</v>
      </c>
      <c r="J80" s="80">
        <v>0.2</v>
      </c>
      <c r="K80" s="80">
        <v>0.8</v>
      </c>
    </row>
    <row r="81" spans="1:11" x14ac:dyDescent="0.2">
      <c r="A81" s="50" t="s">
        <v>314</v>
      </c>
      <c r="B81" s="48">
        <v>11.2</v>
      </c>
      <c r="C81" s="48">
        <v>5.9</v>
      </c>
      <c r="D81" s="49">
        <f t="shared" si="12"/>
        <v>0.89830508474576254</v>
      </c>
      <c r="E81" s="48">
        <f>B81+May!E81</f>
        <v>43.8</v>
      </c>
      <c r="F81" s="55">
        <f>C81+May!F81</f>
        <v>47.849999999999994</v>
      </c>
      <c r="G81" s="49">
        <f t="shared" si="13"/>
        <v>-8.4639498432601878E-2</v>
      </c>
      <c r="J81" s="80">
        <v>0.4</v>
      </c>
      <c r="K81" s="80">
        <v>1.5</v>
      </c>
    </row>
    <row r="82" spans="1:11" x14ac:dyDescent="0.2">
      <c r="A82" s="52" t="s">
        <v>148</v>
      </c>
      <c r="B82" s="48">
        <v>0.3</v>
      </c>
      <c r="C82" s="48">
        <f>VLOOKUP($A82,[1]Jun!$A:$D,4,0)</f>
        <v>0.7</v>
      </c>
      <c r="D82" s="49">
        <f t="shared" si="12"/>
        <v>-0.5714285714285714</v>
      </c>
      <c r="E82" s="48">
        <f>B82+May!E82</f>
        <v>1.1000000000000001</v>
      </c>
      <c r="F82" s="55">
        <f>C82+May!F82</f>
        <v>2.4000000000000004</v>
      </c>
      <c r="G82" s="49">
        <f t="shared" si="13"/>
        <v>-0.54166666666666674</v>
      </c>
      <c r="J82" s="80"/>
      <c r="K82" s="80"/>
    </row>
    <row r="83" spans="1:11" x14ac:dyDescent="0.2">
      <c r="A83" s="52" t="s">
        <v>104</v>
      </c>
      <c r="B83" s="48">
        <v>2</v>
      </c>
      <c r="C83" s="48">
        <f>VLOOKUP($A83,[1]Jun!$A:$D,4,0)</f>
        <v>1.9</v>
      </c>
      <c r="D83" s="49">
        <f t="shared" si="12"/>
        <v>5.2631578947368363E-2</v>
      </c>
      <c r="E83" s="48">
        <f>B83+May!E83</f>
        <v>8.6</v>
      </c>
      <c r="F83" s="55">
        <f>C83+May!F83</f>
        <v>19.3</v>
      </c>
      <c r="G83" s="49">
        <f t="shared" si="13"/>
        <v>-0.55440414507772018</v>
      </c>
      <c r="J83" s="80">
        <v>0.1</v>
      </c>
      <c r="K83" s="80">
        <v>0.2</v>
      </c>
    </row>
    <row r="84" spans="1:11" x14ac:dyDescent="0.2">
      <c r="A84" s="52" t="s">
        <v>105</v>
      </c>
      <c r="B84" s="48">
        <v>5.8</v>
      </c>
      <c r="C84" s="48">
        <f>VLOOKUP($A84,[1]Jun!$A:$D,4,0)</f>
        <v>4.4000000000000004</v>
      </c>
      <c r="D84" s="49">
        <f t="shared" si="12"/>
        <v>0.31818181818181812</v>
      </c>
      <c r="E84" s="48">
        <f>B84+May!E84</f>
        <v>22.1</v>
      </c>
      <c r="F84" s="55">
        <f>C84+May!F84</f>
        <v>31.6</v>
      </c>
      <c r="G84" s="49">
        <f t="shared" si="13"/>
        <v>-0.300632911392405</v>
      </c>
      <c r="J84" s="80">
        <v>0.1</v>
      </c>
      <c r="K84" s="80">
        <v>0.5</v>
      </c>
    </row>
    <row r="85" spans="1:11" x14ac:dyDescent="0.2">
      <c r="A85" s="52" t="s">
        <v>106</v>
      </c>
      <c r="B85" s="48">
        <v>0.6</v>
      </c>
      <c r="C85" s="48">
        <f>VLOOKUP($A85,[1]Jun!$A:$D,4,0)</f>
        <v>0.6</v>
      </c>
      <c r="D85" s="49">
        <f t="shared" si="12"/>
        <v>0</v>
      </c>
      <c r="E85" s="48">
        <f>B85+May!E85</f>
        <v>2.2999999999999998</v>
      </c>
      <c r="F85" s="55">
        <f>C85+May!F85</f>
        <v>5.4</v>
      </c>
      <c r="G85" s="49">
        <f t="shared" si="13"/>
        <v>-0.57407407407407418</v>
      </c>
      <c r="J85" s="80"/>
      <c r="K85" s="80">
        <v>0.2</v>
      </c>
    </row>
    <row r="86" spans="1:11" x14ac:dyDescent="0.2">
      <c r="A86" s="52" t="s">
        <v>107</v>
      </c>
      <c r="B86" s="48">
        <v>1.6</v>
      </c>
      <c r="C86" s="48">
        <f>VLOOKUP($A86,[1]Jun!$A:$D,4,0)</f>
        <v>1.6</v>
      </c>
      <c r="D86" s="49">
        <f t="shared" si="12"/>
        <v>0</v>
      </c>
      <c r="E86" s="48">
        <f>B86+May!E86</f>
        <v>5.1999999999999993</v>
      </c>
      <c r="F86" s="55">
        <f>C86+May!F86</f>
        <v>7.1</v>
      </c>
      <c r="G86" s="49">
        <f t="shared" si="13"/>
        <v>-0.26760563380281699</v>
      </c>
      <c r="J86" s="80">
        <v>0.1</v>
      </c>
      <c r="K86" s="80">
        <v>0.4</v>
      </c>
    </row>
    <row r="87" spans="1:11" x14ac:dyDescent="0.2">
      <c r="A87" s="51"/>
      <c r="B87" s="48"/>
      <c r="C87" s="48"/>
      <c r="D87" s="49"/>
      <c r="E87" s="48"/>
      <c r="F87" s="55"/>
      <c r="G87" s="49"/>
      <c r="J87" s="80"/>
      <c r="K87" s="80"/>
    </row>
    <row r="88" spans="1:11" x14ac:dyDescent="0.2">
      <c r="A88" s="50" t="s">
        <v>73</v>
      </c>
      <c r="B88" s="48">
        <v>2.8</v>
      </c>
      <c r="C88" s="48">
        <f>VLOOKUP($A88,[1]Jun!$A:$D,4,0)</f>
        <v>5.2</v>
      </c>
      <c r="D88" s="49">
        <f>$B88/C88-1</f>
        <v>-0.46153846153846156</v>
      </c>
      <c r="E88" s="48">
        <f>B88+May!E88</f>
        <v>8.3999999999999986</v>
      </c>
      <c r="F88" s="55">
        <f>C88+May!F88</f>
        <v>23.7</v>
      </c>
      <c r="G88" s="49">
        <f t="shared" ref="G88:G90" si="14">$E88/F88-1</f>
        <v>-0.64556962025316467</v>
      </c>
      <c r="J88" s="80">
        <v>0.1</v>
      </c>
      <c r="K88" s="80">
        <v>0.4</v>
      </c>
    </row>
    <row r="89" spans="1:11" x14ac:dyDescent="0.2">
      <c r="A89" s="52" t="s">
        <v>126</v>
      </c>
      <c r="B89" s="48">
        <v>2.7</v>
      </c>
      <c r="C89" s="48">
        <f>VLOOKUP($A89,[1]Jun!$A:$D,4,0)</f>
        <v>4.5</v>
      </c>
      <c r="D89" s="49">
        <f>$B89/C89-1</f>
        <v>-0.39999999999999991</v>
      </c>
      <c r="E89" s="48">
        <f>B89+May!E89</f>
        <v>7.7</v>
      </c>
      <c r="F89" s="55">
        <f>C89+May!F89</f>
        <v>20.3</v>
      </c>
      <c r="G89" s="49">
        <f t="shared" si="14"/>
        <v>-0.62068965517241381</v>
      </c>
      <c r="J89" s="80">
        <v>0.1</v>
      </c>
      <c r="K89" s="80">
        <v>0.4</v>
      </c>
    </row>
    <row r="90" spans="1:11" x14ac:dyDescent="0.2">
      <c r="A90" s="52" t="s">
        <v>127</v>
      </c>
      <c r="B90" s="48">
        <v>0.1</v>
      </c>
      <c r="C90" s="48">
        <f>VLOOKUP($A90,[1]Jun!$A:$D,4,0)</f>
        <v>0.5</v>
      </c>
      <c r="D90" s="49">
        <f>$B90/C90-1</f>
        <v>-0.8</v>
      </c>
      <c r="E90" s="48">
        <f>B90+May!E90</f>
        <v>0.5</v>
      </c>
      <c r="F90" s="55">
        <f>C90+May!F90</f>
        <v>2.8</v>
      </c>
      <c r="G90" s="49">
        <f t="shared" si="14"/>
        <v>-0.8214285714285714</v>
      </c>
      <c r="J90" s="80"/>
      <c r="K90" s="80"/>
    </row>
  </sheetData>
  <mergeCells count="4">
    <mergeCell ref="J8:K8"/>
    <mergeCell ref="A7:A8"/>
    <mergeCell ref="B7:C7"/>
    <mergeCell ref="E7:F7"/>
  </mergeCells>
  <conditionalFormatting sqref="A9:G90 J9:J90">
    <cfRule type="containsBlanks" dxfId="33" priority="10">
      <formula>LEN(TRIM(A9))=0</formula>
    </cfRule>
  </conditionalFormatting>
  <conditionalFormatting sqref="D9:D90 G9:G90">
    <cfRule type="cellIs" dxfId="32" priority="8" operator="lessThan">
      <formula>0</formula>
    </cfRule>
    <cfRule type="cellIs" dxfId="31" priority="9" operator="greaterThan">
      <formula>0</formula>
    </cfRule>
  </conditionalFormatting>
  <conditionalFormatting sqref="K9:K90">
    <cfRule type="containsBlanks" dxfId="30" priority="1">
      <formula>LEN(TRIM(K9))=0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Y90"/>
  <sheetViews>
    <sheetView zoomScaleNormal="100" workbookViewId="0">
      <selection activeCell="C15" sqref="C15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8" style="43" bestFit="1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  <c r="R4" s="119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138</v>
      </c>
      <c r="C7" s="227"/>
      <c r="D7" s="78" t="s">
        <v>315</v>
      </c>
      <c r="E7" s="230" t="str">
        <f>CONCATENATE("January-",B7)</f>
        <v>January-July</v>
      </c>
      <c r="F7" s="230"/>
      <c r="G7" s="79" t="s">
        <v>315</v>
      </c>
      <c r="H7" s="44"/>
      <c r="I7" s="44"/>
      <c r="J7" s="81" t="str">
        <f>B7</f>
        <v>July</v>
      </c>
      <c r="K7" s="81" t="str">
        <f>E7</f>
        <v>January-July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4.25" x14ac:dyDescent="0.2">
      <c r="A9" s="113" t="s">
        <v>128</v>
      </c>
      <c r="B9" s="116">
        <v>249.9</v>
      </c>
      <c r="C9" s="116">
        <v>322.8</v>
      </c>
      <c r="D9" s="114">
        <f>$B9/C9-1</f>
        <v>-0.22583643122676578</v>
      </c>
      <c r="E9" s="116">
        <f>B9+Jun!E9</f>
        <v>1260.3000000000002</v>
      </c>
      <c r="F9" s="116">
        <f>C9+Jun!F9</f>
        <v>2585.4</v>
      </c>
      <c r="G9" s="114">
        <f>$E9/F9-1</f>
        <v>-0.51253190995590625</v>
      </c>
      <c r="J9" s="80">
        <v>10.5</v>
      </c>
      <c r="K9" s="80">
        <v>43.7</v>
      </c>
      <c r="M9" s="132"/>
    </row>
    <row r="10" spans="1:25" ht="14.25" x14ac:dyDescent="0.2">
      <c r="A10" s="112" t="s">
        <v>7</v>
      </c>
      <c r="B10" s="117">
        <v>16</v>
      </c>
      <c r="C10" s="116">
        <f>VLOOKUP($A10,[1]jul!$A:$D,3,0)</f>
        <v>30.5</v>
      </c>
      <c r="D10" s="106">
        <f>$B10/C10-1</f>
        <v>-0.47540983606557374</v>
      </c>
      <c r="E10" s="117">
        <f>B10+Jun!E10</f>
        <v>65.7</v>
      </c>
      <c r="F10" s="117">
        <f>C10+Jun!F10</f>
        <v>303.10000000000002</v>
      </c>
      <c r="G10" s="106">
        <f t="shared" ref="G10" si="0">$E10/F10-1</f>
        <v>-0.78323985483338832</v>
      </c>
      <c r="J10" s="80">
        <v>1</v>
      </c>
      <c r="K10" s="80">
        <v>3.3</v>
      </c>
    </row>
    <row r="11" spans="1:25" ht="14.25" x14ac:dyDescent="0.2">
      <c r="A11" s="51"/>
      <c r="B11" s="82"/>
      <c r="C11" s="116"/>
      <c r="D11" s="49"/>
      <c r="E11" s="82"/>
      <c r="F11" s="82"/>
      <c r="G11" s="49"/>
      <c r="J11" s="80"/>
      <c r="K11" s="80"/>
    </row>
    <row r="12" spans="1:25" ht="14.25" x14ac:dyDescent="0.2">
      <c r="A12" s="112" t="s">
        <v>1</v>
      </c>
      <c r="B12" s="117">
        <v>7.2</v>
      </c>
      <c r="C12" s="116">
        <f>VLOOKUP($A12,[1]jul!$A:$D,3,0)</f>
        <v>22.799999999999997</v>
      </c>
      <c r="D12" s="106">
        <f t="shared" ref="D12:D22" si="1">$B12/C12-1</f>
        <v>-0.68421052631578938</v>
      </c>
      <c r="E12" s="117">
        <f>B12+Jun!E12</f>
        <v>31.500000000000004</v>
      </c>
      <c r="F12" s="117">
        <f>C12+Jun!F12</f>
        <v>242.40000000000003</v>
      </c>
      <c r="G12" s="106">
        <f t="shared" ref="G12:G22" si="2">$E12/F12-1</f>
        <v>-0.87004950495049505</v>
      </c>
      <c r="J12" s="80"/>
      <c r="K12" s="80"/>
    </row>
    <row r="13" spans="1:25" ht="14.25" x14ac:dyDescent="0.2">
      <c r="A13" s="52" t="s">
        <v>120</v>
      </c>
      <c r="B13" s="82">
        <v>1.9</v>
      </c>
      <c r="C13" s="118">
        <f>VLOOKUP($A13,[1]jul!$A:$D,3,0)</f>
        <v>2.2000000000000002</v>
      </c>
      <c r="D13" s="49">
        <f t="shared" si="1"/>
        <v>-0.13636363636363646</v>
      </c>
      <c r="E13" s="82">
        <f>B13+Jun!E13</f>
        <v>8.9</v>
      </c>
      <c r="F13" s="82">
        <f>C13+Jun!F13</f>
        <v>43.6</v>
      </c>
      <c r="G13" s="49">
        <f t="shared" si="2"/>
        <v>-0.79587155963302747</v>
      </c>
      <c r="J13" s="80">
        <v>0</v>
      </c>
      <c r="K13" s="80">
        <v>0.1</v>
      </c>
    </row>
    <row r="14" spans="1:25" ht="14.25" x14ac:dyDescent="0.2">
      <c r="A14" s="52" t="s">
        <v>130</v>
      </c>
      <c r="B14" s="82">
        <v>0.1</v>
      </c>
      <c r="C14" s="118">
        <f>VLOOKUP($A14,[1]jul!$A:$D,3,0)</f>
        <v>0.1</v>
      </c>
      <c r="D14" s="49">
        <f t="shared" si="1"/>
        <v>0</v>
      </c>
      <c r="E14" s="82">
        <f>B14+Jun!E14</f>
        <v>0.2</v>
      </c>
      <c r="F14" s="82">
        <f>C14+Jun!F14</f>
        <v>6.3</v>
      </c>
      <c r="G14" s="49">
        <f t="shared" si="2"/>
        <v>-0.96825396825396826</v>
      </c>
      <c r="J14" s="80">
        <v>0</v>
      </c>
      <c r="K14" s="80">
        <v>0</v>
      </c>
    </row>
    <row r="15" spans="1:25" ht="14.25" x14ac:dyDescent="0.2">
      <c r="A15" s="52" t="s">
        <v>119</v>
      </c>
      <c r="B15" s="82">
        <v>0.6</v>
      </c>
      <c r="C15" s="118">
        <f>VLOOKUP($A15,[1]jul!$A:$D,3,0)</f>
        <v>0.7</v>
      </c>
      <c r="D15" s="49">
        <f t="shared" si="1"/>
        <v>-0.14285714285714279</v>
      </c>
      <c r="E15" s="82">
        <f>B15+Jun!E15</f>
        <v>4.0999999999999996</v>
      </c>
      <c r="F15" s="82">
        <f>C15+Jun!F15</f>
        <v>22.399999999999995</v>
      </c>
      <c r="G15" s="49">
        <f t="shared" si="2"/>
        <v>-0.8169642857142857</v>
      </c>
      <c r="J15" s="80">
        <v>0</v>
      </c>
      <c r="K15" s="80">
        <v>0.1</v>
      </c>
    </row>
    <row r="16" spans="1:25" ht="12" customHeight="1" x14ac:dyDescent="0.2">
      <c r="A16" s="52" t="s">
        <v>118</v>
      </c>
      <c r="B16" s="82">
        <v>0.5</v>
      </c>
      <c r="C16" s="118">
        <f>VLOOKUP($A16,[1]jul!$A:$D,3,0)</f>
        <v>11.2</v>
      </c>
      <c r="D16" s="49">
        <f t="shared" si="1"/>
        <v>-0.9553571428571429</v>
      </c>
      <c r="E16" s="82">
        <f>B16+Jun!E16</f>
        <v>2.1</v>
      </c>
      <c r="F16" s="82">
        <f>C16+Jun!F16</f>
        <v>80.5</v>
      </c>
      <c r="G16" s="49">
        <f t="shared" si="2"/>
        <v>-0.97391304347826091</v>
      </c>
      <c r="J16" s="80">
        <v>0</v>
      </c>
      <c r="K16" s="80">
        <v>0</v>
      </c>
    </row>
    <row r="17" spans="1:11" ht="14.25" x14ac:dyDescent="0.2">
      <c r="A17" s="52" t="s">
        <v>117</v>
      </c>
      <c r="B17" s="82">
        <v>0.6</v>
      </c>
      <c r="C17" s="118">
        <f>VLOOKUP($A17,[1]jul!$A:$D,3,0)</f>
        <v>1.6</v>
      </c>
      <c r="D17" s="49">
        <f t="shared" si="1"/>
        <v>-0.625</v>
      </c>
      <c r="E17" s="82">
        <f>B17+Jun!E17</f>
        <v>2.3000000000000003</v>
      </c>
      <c r="F17" s="82">
        <f>C17+Jun!F17</f>
        <v>12.9</v>
      </c>
      <c r="G17" s="49">
        <f t="shared" si="2"/>
        <v>-0.82170542635658916</v>
      </c>
      <c r="J17" s="80">
        <v>0</v>
      </c>
      <c r="K17" s="80">
        <v>0.1</v>
      </c>
    </row>
    <row r="18" spans="1:11" ht="14.25" x14ac:dyDescent="0.2">
      <c r="A18" s="52" t="s">
        <v>116</v>
      </c>
      <c r="B18" s="82">
        <v>0.2</v>
      </c>
      <c r="C18" s="118">
        <f>VLOOKUP($A18,[1]jul!$A:$D,3,0)</f>
        <v>0.9</v>
      </c>
      <c r="D18" s="49">
        <f t="shared" si="1"/>
        <v>-0.77777777777777779</v>
      </c>
      <c r="E18" s="82">
        <f>B18+Jun!E18</f>
        <v>0.7</v>
      </c>
      <c r="F18" s="82">
        <f>C18+Jun!F18</f>
        <v>9.7000000000000011</v>
      </c>
      <c r="G18" s="49">
        <f t="shared" si="2"/>
        <v>-0.92783505154639179</v>
      </c>
      <c r="J18" s="80">
        <v>0</v>
      </c>
      <c r="K18" s="80">
        <v>0</v>
      </c>
    </row>
    <row r="19" spans="1:11" ht="14.25" x14ac:dyDescent="0.2">
      <c r="A19" s="52" t="s">
        <v>311</v>
      </c>
      <c r="B19" s="82">
        <v>1.1000000000000001</v>
      </c>
      <c r="C19" s="118">
        <f>VLOOKUP($A19,[1]jul!$A:$D,3,0)</f>
        <v>3.1</v>
      </c>
      <c r="D19" s="49">
        <f t="shared" si="1"/>
        <v>-0.64516129032258063</v>
      </c>
      <c r="E19" s="82">
        <f>B19+Jun!E19</f>
        <v>4.0999999999999996</v>
      </c>
      <c r="F19" s="82">
        <f>C19+Jun!F19</f>
        <v>38.299999999999997</v>
      </c>
      <c r="G19" s="49">
        <f t="shared" si="2"/>
        <v>-0.89295039164490864</v>
      </c>
      <c r="J19" s="80">
        <v>0</v>
      </c>
      <c r="K19" s="80">
        <v>0</v>
      </c>
    </row>
    <row r="20" spans="1:11" ht="14.25" x14ac:dyDescent="0.2">
      <c r="A20" s="52" t="s">
        <v>132</v>
      </c>
      <c r="B20" s="82">
        <v>0.4</v>
      </c>
      <c r="C20" s="118">
        <f>VLOOKUP($A20,[1]jul!$A:$D,3,0)</f>
        <v>0.5</v>
      </c>
      <c r="D20" s="49">
        <f t="shared" si="1"/>
        <v>-0.19999999999999996</v>
      </c>
      <c r="E20" s="82">
        <f>B20+Jun!E20</f>
        <v>1.9</v>
      </c>
      <c r="F20" s="82">
        <f>C20+Jun!F20</f>
        <v>6.8999999999999995</v>
      </c>
      <c r="G20" s="49">
        <f t="shared" si="2"/>
        <v>-0.72463768115942029</v>
      </c>
      <c r="J20" s="80">
        <v>0</v>
      </c>
      <c r="K20" s="80">
        <v>0.1</v>
      </c>
    </row>
    <row r="21" spans="1:11" ht="14.25" x14ac:dyDescent="0.2">
      <c r="A21" s="52" t="s">
        <v>115</v>
      </c>
      <c r="B21" s="82">
        <v>0.1</v>
      </c>
      <c r="C21" s="118">
        <f>VLOOKUP($A21,[1]jul!$A:$D,3,0)</f>
        <v>0.2</v>
      </c>
      <c r="D21" s="49">
        <f t="shared" si="1"/>
        <v>-0.5</v>
      </c>
      <c r="E21" s="82">
        <f>B21+Jun!E21</f>
        <v>0.5</v>
      </c>
      <c r="F21" s="82">
        <f>C21+Jun!F21</f>
        <v>2.1</v>
      </c>
      <c r="G21" s="49">
        <f t="shared" si="2"/>
        <v>-0.76190476190476186</v>
      </c>
      <c r="J21" s="80" t="s">
        <v>274</v>
      </c>
      <c r="K21" s="80">
        <v>0</v>
      </c>
    </row>
    <row r="22" spans="1:11" ht="14.25" x14ac:dyDescent="0.2">
      <c r="A22" s="52" t="s">
        <v>131</v>
      </c>
      <c r="B22" s="82">
        <v>1.7</v>
      </c>
      <c r="C22" s="118">
        <f>VLOOKUP($A22,[1]jul!$A:$D,3,0)</f>
        <v>1.2</v>
      </c>
      <c r="D22" s="49">
        <f t="shared" si="1"/>
        <v>0.41666666666666674</v>
      </c>
      <c r="E22" s="82">
        <f>B22+Jun!E22</f>
        <v>6.7</v>
      </c>
      <c r="F22" s="82">
        <f>C22+Jun!F22</f>
        <v>14.6</v>
      </c>
      <c r="G22" s="49">
        <f t="shared" si="2"/>
        <v>-0.54109589041095885</v>
      </c>
      <c r="J22" s="80">
        <v>0.1</v>
      </c>
      <c r="K22" s="80">
        <v>0.6</v>
      </c>
    </row>
    <row r="23" spans="1:11" ht="14.25" x14ac:dyDescent="0.2">
      <c r="A23" s="51"/>
      <c r="B23" s="82"/>
      <c r="C23" s="118"/>
      <c r="D23" s="49"/>
      <c r="E23" s="82"/>
      <c r="F23" s="82"/>
      <c r="G23" s="49"/>
      <c r="J23" s="80"/>
      <c r="K23" s="80"/>
    </row>
    <row r="24" spans="1:11" ht="14.25" x14ac:dyDescent="0.2">
      <c r="A24" s="52" t="s">
        <v>112</v>
      </c>
      <c r="B24" s="82">
        <v>1.3</v>
      </c>
      <c r="C24" s="118">
        <f>VLOOKUP($A24,[1]jul!$A:$D,3,0)</f>
        <v>0.6</v>
      </c>
      <c r="D24" s="49">
        <f>$B24/C24-1</f>
        <v>1.166666666666667</v>
      </c>
      <c r="E24" s="82">
        <f>B24+Jun!E24</f>
        <v>4.8</v>
      </c>
      <c r="F24" s="82">
        <f>C24+Jun!F24</f>
        <v>5.7</v>
      </c>
      <c r="G24" s="49">
        <f t="shared" ref="G24:G26" si="3">$E24/F24-1</f>
        <v>-0.15789473684210531</v>
      </c>
      <c r="J24" s="80">
        <v>0.5</v>
      </c>
      <c r="K24" s="80">
        <v>1.2</v>
      </c>
    </row>
    <row r="25" spans="1:11" ht="14.25" x14ac:dyDescent="0.2">
      <c r="A25" s="52" t="s">
        <v>113</v>
      </c>
      <c r="B25" s="82">
        <v>1.8</v>
      </c>
      <c r="C25" s="118">
        <f>VLOOKUP($A25,[1]jul!$A:$D,3,0)</f>
        <v>2.2000000000000002</v>
      </c>
      <c r="D25" s="49">
        <f>$B25/C25-1</f>
        <v>-0.18181818181818188</v>
      </c>
      <c r="E25" s="82">
        <f>B25+Jun!E25</f>
        <v>11</v>
      </c>
      <c r="F25" s="82">
        <f>C25+Jun!F25</f>
        <v>23.8</v>
      </c>
      <c r="G25" s="49">
        <f t="shared" si="3"/>
        <v>-0.53781512605042026</v>
      </c>
      <c r="J25" s="80">
        <v>0.2</v>
      </c>
      <c r="K25" s="80">
        <v>0.6</v>
      </c>
    </row>
    <row r="26" spans="1:11" ht="14.25" customHeight="1" x14ac:dyDescent="0.2">
      <c r="A26" s="52" t="s">
        <v>114</v>
      </c>
      <c r="B26" s="82">
        <v>3.9</v>
      </c>
      <c r="C26" s="118">
        <f>VLOOKUP($A26,[1]jul!$A:$D,3,0)</f>
        <v>3.1</v>
      </c>
      <c r="D26" s="49">
        <f>$B26/C26-1</f>
        <v>0.25806451612903225</v>
      </c>
      <c r="E26" s="82">
        <f>B26+Jun!E26</f>
        <v>9.3000000000000007</v>
      </c>
      <c r="F26" s="82">
        <f>C26+Jun!F26</f>
        <v>11.299999999999999</v>
      </c>
      <c r="G26" s="49">
        <f t="shared" si="3"/>
        <v>-0.17699115044247771</v>
      </c>
      <c r="J26" s="80">
        <v>0</v>
      </c>
      <c r="K26" s="80">
        <v>0</v>
      </c>
    </row>
    <row r="27" spans="1:11" ht="14.25" x14ac:dyDescent="0.2">
      <c r="A27" s="51"/>
      <c r="B27" s="82"/>
      <c r="C27" s="116"/>
      <c r="D27" s="49"/>
      <c r="E27" s="82"/>
      <c r="F27" s="82"/>
      <c r="G27" s="49"/>
      <c r="J27" s="80"/>
      <c r="K27" s="80"/>
    </row>
    <row r="28" spans="1:11" ht="14.25" x14ac:dyDescent="0.2">
      <c r="A28" s="112" t="s">
        <v>24</v>
      </c>
      <c r="B28" s="117">
        <v>6.3</v>
      </c>
      <c r="C28" s="116">
        <f>VLOOKUP($A28,[1]jul!$A:$D,3,0)</f>
        <v>6</v>
      </c>
      <c r="D28" s="106">
        <f t="shared" ref="D28:D33" si="4">$B28/C28-1</f>
        <v>5.0000000000000044E-2</v>
      </c>
      <c r="E28" s="117">
        <f>B28+Jun!E28</f>
        <v>26.1</v>
      </c>
      <c r="F28" s="117">
        <f>C28+Jun!F28</f>
        <v>43.3</v>
      </c>
      <c r="G28" s="106">
        <f t="shared" ref="G28:G33" si="5">$E28/F28-1</f>
        <v>-0.39722863741339487</v>
      </c>
      <c r="J28" s="80">
        <v>0.1</v>
      </c>
      <c r="K28" s="80">
        <v>0.5</v>
      </c>
    </row>
    <row r="29" spans="1:11" ht="14.25" x14ac:dyDescent="0.2">
      <c r="A29" s="52" t="s">
        <v>121</v>
      </c>
      <c r="B29" s="82">
        <v>3.2</v>
      </c>
      <c r="C29" s="118">
        <f>VLOOKUP($A29,[1]jul!$A:$D,3,0)</f>
        <v>2.6</v>
      </c>
      <c r="D29" s="49">
        <f t="shared" si="4"/>
        <v>0.23076923076923084</v>
      </c>
      <c r="E29" s="82">
        <f>B29+Jun!E29</f>
        <v>10.3</v>
      </c>
      <c r="F29" s="82">
        <f>C29+Jun!F29</f>
        <v>16.100000000000001</v>
      </c>
      <c r="G29" s="49">
        <f t="shared" si="5"/>
        <v>-0.36024844720496896</v>
      </c>
      <c r="J29" s="80">
        <v>0.1</v>
      </c>
      <c r="K29" s="80">
        <v>0.3</v>
      </c>
    </row>
    <row r="30" spans="1:11" ht="14.25" x14ac:dyDescent="0.2">
      <c r="A30" s="52" t="s">
        <v>122</v>
      </c>
      <c r="B30" s="82">
        <v>0.2</v>
      </c>
      <c r="C30" s="118">
        <f>VLOOKUP($A30,[1]jul!$A:$D,3,0)</f>
        <v>0.2</v>
      </c>
      <c r="D30" s="49">
        <f t="shared" si="4"/>
        <v>0</v>
      </c>
      <c r="E30" s="82">
        <f>B30+Jun!E30</f>
        <v>4.3999999999999995</v>
      </c>
      <c r="F30" s="82">
        <f>C30+Jun!F30</f>
        <v>4.5</v>
      </c>
      <c r="G30" s="49">
        <f t="shared" si="5"/>
        <v>-2.2222222222222365E-2</v>
      </c>
      <c r="J30" s="80">
        <v>0</v>
      </c>
      <c r="K30" s="80">
        <v>0</v>
      </c>
    </row>
    <row r="31" spans="1:11" ht="14.25" x14ac:dyDescent="0.2">
      <c r="A31" s="52" t="s">
        <v>123</v>
      </c>
      <c r="B31" s="82">
        <v>0.2</v>
      </c>
      <c r="C31" s="118">
        <f>VLOOKUP($A31,[1]jul!$A:$D,3,0)</f>
        <v>0.2</v>
      </c>
      <c r="D31" s="49">
        <f t="shared" si="4"/>
        <v>0</v>
      </c>
      <c r="E31" s="82">
        <f>B31+Jun!E31</f>
        <v>1.4</v>
      </c>
      <c r="F31" s="82">
        <f>C31+Jun!F31</f>
        <v>1.8</v>
      </c>
      <c r="G31" s="49">
        <f t="shared" si="5"/>
        <v>-0.22222222222222232</v>
      </c>
      <c r="J31" s="80">
        <v>0</v>
      </c>
      <c r="K31" s="80">
        <v>0</v>
      </c>
    </row>
    <row r="32" spans="1:11" ht="14.25" x14ac:dyDescent="0.2">
      <c r="A32" s="52" t="s">
        <v>124</v>
      </c>
      <c r="B32" s="82">
        <v>1.6</v>
      </c>
      <c r="C32" s="118">
        <f>VLOOKUP($A32,[1]jul!$A:$D,3,0)</f>
        <v>0.7</v>
      </c>
      <c r="D32" s="49">
        <f t="shared" si="4"/>
        <v>1.285714285714286</v>
      </c>
      <c r="E32" s="82">
        <f>B32+Jun!E32</f>
        <v>3.5</v>
      </c>
      <c r="F32" s="82">
        <f>C32+Jun!F32</f>
        <v>6.2</v>
      </c>
      <c r="G32" s="49">
        <f t="shared" si="5"/>
        <v>-0.43548387096774199</v>
      </c>
      <c r="J32" s="80">
        <v>0</v>
      </c>
      <c r="K32" s="80">
        <v>0</v>
      </c>
    </row>
    <row r="33" spans="1:11" ht="14.25" x14ac:dyDescent="0.2">
      <c r="A33" s="52" t="s">
        <v>125</v>
      </c>
      <c r="B33" s="82">
        <v>0.1</v>
      </c>
      <c r="C33" s="118">
        <f>VLOOKUP($A33,[1]jul!$A:$D,3,0)</f>
        <v>0.1</v>
      </c>
      <c r="D33" s="49">
        <f t="shared" si="4"/>
        <v>0</v>
      </c>
      <c r="E33" s="82">
        <f>B33+Jun!E33</f>
        <v>0.9</v>
      </c>
      <c r="F33" s="82">
        <f>C33+Jun!F33</f>
        <v>2.1</v>
      </c>
      <c r="G33" s="49">
        <f t="shared" si="5"/>
        <v>-0.5714285714285714</v>
      </c>
      <c r="J33" s="80">
        <v>0</v>
      </c>
      <c r="K33" s="80">
        <v>0</v>
      </c>
    </row>
    <row r="34" spans="1:11" ht="14.25" x14ac:dyDescent="0.2">
      <c r="A34" s="51"/>
      <c r="B34" s="82"/>
      <c r="C34" s="116"/>
      <c r="D34" s="49"/>
      <c r="E34" s="82"/>
      <c r="F34" s="82"/>
      <c r="G34" s="49"/>
      <c r="J34" s="80"/>
      <c r="K34" s="80"/>
    </row>
    <row r="35" spans="1:11" ht="14.25" x14ac:dyDescent="0.2">
      <c r="A35" s="50" t="s">
        <v>30</v>
      </c>
      <c r="B35" s="117">
        <v>113.5</v>
      </c>
      <c r="C35" s="116">
        <f>VLOOKUP($A35,[1]jul!$A:$D,3,0)</f>
        <v>171.9</v>
      </c>
      <c r="D35" s="106">
        <f t="shared" ref="D35:D50" si="6">$B35/C35-1</f>
        <v>-0.33973240255962767</v>
      </c>
      <c r="E35" s="117">
        <f>B35+Jun!E35</f>
        <v>589.70000000000005</v>
      </c>
      <c r="F35" s="117">
        <f>C35+Jun!F35</f>
        <v>1377.6000000000001</v>
      </c>
      <c r="G35" s="106">
        <f t="shared" ref="G35:G50" si="7">$E35/F35-1</f>
        <v>-0.57193670150987219</v>
      </c>
      <c r="J35" s="80">
        <v>7.5</v>
      </c>
      <c r="K35" s="80">
        <v>23.4</v>
      </c>
    </row>
    <row r="36" spans="1:11" ht="14.25" x14ac:dyDescent="0.2">
      <c r="A36" s="50" t="s">
        <v>144</v>
      </c>
      <c r="B36" s="117">
        <v>4.4000000000000004</v>
      </c>
      <c r="C36" s="116">
        <f>VLOOKUP($A36,[1]jul!$A:$D,3,0)</f>
        <v>6.6000000000000005</v>
      </c>
      <c r="D36" s="106">
        <f t="shared" si="6"/>
        <v>-0.33333333333333337</v>
      </c>
      <c r="E36" s="117">
        <f>B36+Jun!E36</f>
        <v>20.3</v>
      </c>
      <c r="F36" s="117">
        <f>C36+Jun!F36</f>
        <v>124.1</v>
      </c>
      <c r="G36" s="106">
        <f t="shared" si="7"/>
        <v>-0.8364222401289283</v>
      </c>
      <c r="J36" s="80"/>
      <c r="K36" s="80"/>
    </row>
    <row r="37" spans="1:11" ht="14.25" x14ac:dyDescent="0.2">
      <c r="A37" s="52" t="s">
        <v>111</v>
      </c>
      <c r="B37" s="82">
        <v>1.5</v>
      </c>
      <c r="C37" s="118">
        <f>VLOOKUP($A37,[1]jul!$A:$D,3,0)</f>
        <v>2.2000000000000002</v>
      </c>
      <c r="D37" s="49">
        <f t="shared" si="6"/>
        <v>-0.31818181818181823</v>
      </c>
      <c r="E37" s="82">
        <f>B37+Jun!E37</f>
        <v>6.6</v>
      </c>
      <c r="F37" s="82">
        <f>C37+Jun!F37</f>
        <v>13.2</v>
      </c>
      <c r="G37" s="49">
        <f t="shared" si="7"/>
        <v>-0.5</v>
      </c>
      <c r="J37" s="80">
        <v>0</v>
      </c>
      <c r="K37" s="80">
        <v>0.1</v>
      </c>
    </row>
    <row r="38" spans="1:11" ht="14.25" x14ac:dyDescent="0.2">
      <c r="A38" s="52" t="s">
        <v>110</v>
      </c>
      <c r="B38" s="82">
        <v>0.8</v>
      </c>
      <c r="C38" s="118">
        <f>VLOOKUP($A38,[1]jul!$A:$D,3,0)</f>
        <v>1.5</v>
      </c>
      <c r="D38" s="49">
        <f t="shared" si="6"/>
        <v>-0.46666666666666667</v>
      </c>
      <c r="E38" s="82">
        <f>B38+Jun!E38</f>
        <v>3.8</v>
      </c>
      <c r="F38" s="82">
        <f>C38+Jun!F38</f>
        <v>9.1000000000000014</v>
      </c>
      <c r="G38" s="49">
        <f t="shared" si="7"/>
        <v>-0.58241758241758257</v>
      </c>
      <c r="J38" s="80">
        <v>0</v>
      </c>
      <c r="K38" s="80">
        <v>0.2</v>
      </c>
    </row>
    <row r="39" spans="1:11" ht="14.25" x14ac:dyDescent="0.2">
      <c r="A39" s="52" t="s">
        <v>108</v>
      </c>
      <c r="B39" s="82">
        <v>0.5</v>
      </c>
      <c r="C39" s="118">
        <f>VLOOKUP($A39,[1]jul!$A:$D,3,0)</f>
        <v>0.7</v>
      </c>
      <c r="D39" s="49">
        <f t="shared" si="6"/>
        <v>-0.2857142857142857</v>
      </c>
      <c r="E39" s="82">
        <f>B39+Jun!E39</f>
        <v>2.6</v>
      </c>
      <c r="F39" s="82">
        <f>C39+Jun!F39</f>
        <v>10.799999999999999</v>
      </c>
      <c r="G39" s="49">
        <f t="shared" si="7"/>
        <v>-0.75925925925925919</v>
      </c>
      <c r="J39" s="80">
        <v>0</v>
      </c>
      <c r="K39" s="80">
        <v>0</v>
      </c>
    </row>
    <row r="40" spans="1:11" ht="14.25" x14ac:dyDescent="0.2">
      <c r="A40" s="52" t="s">
        <v>109</v>
      </c>
      <c r="B40" s="82">
        <v>1.6</v>
      </c>
      <c r="C40" s="118">
        <f>VLOOKUP($A40,[1]jul!$A:$D,3,0)</f>
        <v>2.2000000000000002</v>
      </c>
      <c r="D40" s="49">
        <f t="shared" si="6"/>
        <v>-0.27272727272727271</v>
      </c>
      <c r="E40" s="82">
        <f>B40+Jun!E40</f>
        <v>7.2999999999999989</v>
      </c>
      <c r="F40" s="82">
        <f>C40+Jun!F40</f>
        <v>19.099999999999998</v>
      </c>
      <c r="G40" s="49">
        <f t="shared" si="7"/>
        <v>-0.61780104712041883</v>
      </c>
      <c r="J40" s="80">
        <v>0</v>
      </c>
      <c r="K40" s="80">
        <v>0.2</v>
      </c>
    </row>
    <row r="41" spans="1:11" ht="14.25" x14ac:dyDescent="0.2">
      <c r="A41" s="52" t="s">
        <v>85</v>
      </c>
      <c r="B41" s="82">
        <v>16.399999999999999</v>
      </c>
      <c r="C41" s="118">
        <f>VLOOKUP($A41,[1]jul!$A:$D,3,0)</f>
        <v>18.399999999999999</v>
      </c>
      <c r="D41" s="49">
        <f t="shared" si="6"/>
        <v>-0.10869565217391308</v>
      </c>
      <c r="E41" s="82">
        <f>B41+Jun!E41</f>
        <v>86.4</v>
      </c>
      <c r="F41" s="82">
        <f>C41+Jun!F41</f>
        <v>124</v>
      </c>
      <c r="G41" s="49">
        <f t="shared" si="7"/>
        <v>-0.3032258064516129</v>
      </c>
      <c r="J41" s="80">
        <v>0.6</v>
      </c>
      <c r="K41" s="80">
        <v>3.5</v>
      </c>
    </row>
    <row r="42" spans="1:11" ht="14.25" x14ac:dyDescent="0.2">
      <c r="A42" s="52" t="s">
        <v>84</v>
      </c>
      <c r="B42" s="82">
        <v>0.6</v>
      </c>
      <c r="C42" s="118">
        <f>VLOOKUP($A42,[1]jul!$A:$D,3,0)</f>
        <v>0.8</v>
      </c>
      <c r="D42" s="49">
        <f t="shared" si="6"/>
        <v>-0.25000000000000011</v>
      </c>
      <c r="E42" s="82">
        <f>B42+Jun!E42</f>
        <v>3.3000000000000003</v>
      </c>
      <c r="F42" s="82">
        <f>C42+Jun!F42</f>
        <v>6.2</v>
      </c>
      <c r="G42" s="49">
        <f t="shared" si="7"/>
        <v>-0.46774193548387089</v>
      </c>
      <c r="J42" s="80">
        <v>0</v>
      </c>
      <c r="K42" s="80">
        <v>0.3</v>
      </c>
    </row>
    <row r="43" spans="1:11" ht="14.25" x14ac:dyDescent="0.2">
      <c r="A43" s="52" t="s">
        <v>83</v>
      </c>
      <c r="B43" s="82">
        <v>4.0999999999999996</v>
      </c>
      <c r="C43" s="118">
        <f>VLOOKUP($A43,[1]jul!$A:$D,3,0)</f>
        <v>6.4</v>
      </c>
      <c r="D43" s="49">
        <f t="shared" si="6"/>
        <v>-0.35937500000000011</v>
      </c>
      <c r="E43" s="82">
        <f>B43+Jun!E43</f>
        <v>20.399999999999999</v>
      </c>
      <c r="F43" s="82">
        <f>C43+Jun!F43</f>
        <v>53.9</v>
      </c>
      <c r="G43" s="49">
        <f t="shared" si="7"/>
        <v>-0.62152133580705016</v>
      </c>
      <c r="J43" s="80">
        <v>0.1</v>
      </c>
      <c r="K43" s="80">
        <v>0.6</v>
      </c>
    </row>
    <row r="44" spans="1:11" ht="14.25" x14ac:dyDescent="0.2">
      <c r="A44" s="52" t="s">
        <v>88</v>
      </c>
      <c r="B44" s="82">
        <v>0.6</v>
      </c>
      <c r="C44" s="118">
        <f>VLOOKUP($A44,[1]jul!$A:$D,3,0)</f>
        <v>0.7</v>
      </c>
      <c r="D44" s="49">
        <f t="shared" si="6"/>
        <v>-0.14285714285714279</v>
      </c>
      <c r="E44" s="82">
        <f>B44+Jun!E44</f>
        <v>3.1999999999999997</v>
      </c>
      <c r="F44" s="82">
        <f>C44+Jun!F44</f>
        <v>10.1</v>
      </c>
      <c r="G44" s="49">
        <f t="shared" si="7"/>
        <v>-0.68316831683168311</v>
      </c>
      <c r="J44" s="80">
        <v>0</v>
      </c>
      <c r="K44" s="80">
        <v>0.2</v>
      </c>
    </row>
    <row r="45" spans="1:11" ht="14.25" x14ac:dyDescent="0.2">
      <c r="A45" s="52" t="s">
        <v>81</v>
      </c>
      <c r="B45" s="82">
        <v>23.1</v>
      </c>
      <c r="C45" s="118">
        <f>VLOOKUP($A45,[1]jul!$A:$D,3,0)</f>
        <v>34.4</v>
      </c>
      <c r="D45" s="49">
        <f t="shared" si="6"/>
        <v>-0.32848837209302317</v>
      </c>
      <c r="E45" s="82">
        <f>B45+Jun!E45</f>
        <v>116.1</v>
      </c>
      <c r="F45" s="82">
        <f>C45+Jun!F45</f>
        <v>197.1</v>
      </c>
      <c r="G45" s="49">
        <f t="shared" si="7"/>
        <v>-0.41095890410958902</v>
      </c>
      <c r="J45" s="80">
        <v>0.4</v>
      </c>
      <c r="K45" s="80">
        <v>1.5</v>
      </c>
    </row>
    <row r="46" spans="1:11" ht="14.25" x14ac:dyDescent="0.2">
      <c r="A46" s="52" t="s">
        <v>80</v>
      </c>
      <c r="B46" s="82">
        <v>6.3</v>
      </c>
      <c r="C46" s="118">
        <f>VLOOKUP($A46,[1]jul!$A:$D,3,0)</f>
        <v>14.1</v>
      </c>
      <c r="D46" s="49">
        <f t="shared" si="6"/>
        <v>-0.55319148936170215</v>
      </c>
      <c r="E46" s="82">
        <f>B46+Jun!E46</f>
        <v>30</v>
      </c>
      <c r="F46" s="82">
        <f>C46+Jun!F46</f>
        <v>89.3</v>
      </c>
      <c r="G46" s="49">
        <f t="shared" si="7"/>
        <v>-0.66405375139977596</v>
      </c>
      <c r="J46" s="80">
        <v>0.4</v>
      </c>
      <c r="K46" s="80">
        <v>1.2</v>
      </c>
    </row>
    <row r="47" spans="1:11" ht="14.25" x14ac:dyDescent="0.2">
      <c r="A47" s="52" t="s">
        <v>79</v>
      </c>
      <c r="B47" s="82">
        <v>2.9</v>
      </c>
      <c r="C47" s="118">
        <f>VLOOKUP($A47,[1]jul!$A:$D,3,0)</f>
        <v>4.7</v>
      </c>
      <c r="D47" s="49">
        <f t="shared" si="6"/>
        <v>-0.38297872340425532</v>
      </c>
      <c r="E47" s="82">
        <f>B47+Jun!E47</f>
        <v>16.2</v>
      </c>
      <c r="F47" s="82">
        <f>C47+Jun!F47</f>
        <v>33.6</v>
      </c>
      <c r="G47" s="49">
        <f t="shared" si="7"/>
        <v>-0.5178571428571429</v>
      </c>
      <c r="J47" s="80">
        <v>0.1</v>
      </c>
      <c r="K47" s="80">
        <v>0.2</v>
      </c>
    </row>
    <row r="48" spans="1:11" ht="14.25" x14ac:dyDescent="0.2">
      <c r="A48" s="52" t="s">
        <v>78</v>
      </c>
      <c r="B48" s="82">
        <v>10.4</v>
      </c>
      <c r="C48" s="118">
        <f>VLOOKUP($A48,[1]jul!$A:$D,3,0)</f>
        <v>15.2</v>
      </c>
      <c r="D48" s="49">
        <f t="shared" si="6"/>
        <v>-0.31578947368421051</v>
      </c>
      <c r="E48" s="82">
        <f>B48+Jun!E48</f>
        <v>66.2</v>
      </c>
      <c r="F48" s="82">
        <f>C48+Jun!F48</f>
        <v>154.29999999999998</v>
      </c>
      <c r="G48" s="49">
        <f t="shared" si="7"/>
        <v>-0.57096565132858057</v>
      </c>
      <c r="J48" s="80">
        <v>1.7</v>
      </c>
      <c r="K48" s="80">
        <v>4.3</v>
      </c>
    </row>
    <row r="49" spans="1:11" ht="14.25" x14ac:dyDescent="0.2">
      <c r="A49" s="52" t="s">
        <v>77</v>
      </c>
      <c r="B49" s="82">
        <v>1.8</v>
      </c>
      <c r="C49" s="118">
        <f>VLOOKUP($A49,[1]jul!$A:$D,3,0)</f>
        <v>3.1</v>
      </c>
      <c r="D49" s="49">
        <f t="shared" si="6"/>
        <v>-0.41935483870967738</v>
      </c>
      <c r="E49" s="82">
        <f>B49+Jun!E49</f>
        <v>11.200000000000001</v>
      </c>
      <c r="F49" s="82">
        <f>C49+Jun!F49</f>
        <v>25.000000000000004</v>
      </c>
      <c r="G49" s="49">
        <f t="shared" si="7"/>
        <v>-0.55200000000000005</v>
      </c>
      <c r="J49" s="80">
        <v>0.2</v>
      </c>
      <c r="K49" s="80">
        <v>0.8</v>
      </c>
    </row>
    <row r="50" spans="1:11" ht="14.25" x14ac:dyDescent="0.2">
      <c r="A50" s="52" t="s">
        <v>86</v>
      </c>
      <c r="B50" s="82">
        <v>5</v>
      </c>
      <c r="C50" s="118">
        <f>VLOOKUP($A50,[1]jul!$A:$D,3,0)</f>
        <v>9.1999999999999993</v>
      </c>
      <c r="D50" s="49">
        <f t="shared" si="6"/>
        <v>-0.4565217391304347</v>
      </c>
      <c r="E50" s="82">
        <f>B50+Jun!E50</f>
        <v>21.3</v>
      </c>
      <c r="F50" s="82">
        <f>C50+Jun!F50</f>
        <v>47.400000000000006</v>
      </c>
      <c r="G50" s="49">
        <f t="shared" si="7"/>
        <v>-0.55063291139240511</v>
      </c>
      <c r="J50" s="80">
        <v>0.8</v>
      </c>
      <c r="K50" s="80">
        <v>2</v>
      </c>
    </row>
    <row r="51" spans="1:11" ht="14.25" x14ac:dyDescent="0.2">
      <c r="A51" s="51"/>
      <c r="B51" s="82"/>
      <c r="C51" s="116"/>
      <c r="D51" s="49"/>
      <c r="E51" s="82"/>
      <c r="F51" s="82"/>
      <c r="G51" s="49"/>
      <c r="J51" s="80"/>
      <c r="K51" s="80"/>
    </row>
    <row r="52" spans="1:11" ht="14.25" x14ac:dyDescent="0.2">
      <c r="A52" s="112" t="s">
        <v>2</v>
      </c>
      <c r="B52" s="117">
        <v>23.099999999999998</v>
      </c>
      <c r="C52" s="116">
        <f>VLOOKUP($A52,[1]jul!$A:$D,3,0)</f>
        <v>35.6</v>
      </c>
      <c r="D52" s="106">
        <f t="shared" ref="D52:D62" si="8">$B52/C52-1</f>
        <v>-0.35112359550561811</v>
      </c>
      <c r="E52" s="117">
        <f>B52+Jun!E52</f>
        <v>114.29999999999998</v>
      </c>
      <c r="F52" s="117">
        <f>C52+Jun!F52</f>
        <v>263.2</v>
      </c>
      <c r="G52" s="106">
        <f t="shared" ref="G52:G62" si="9">$E52/F52-1</f>
        <v>-0.56572948328267481</v>
      </c>
      <c r="H52" s="115"/>
      <c r="I52" s="115"/>
      <c r="J52" s="80"/>
      <c r="K52" s="80"/>
    </row>
    <row r="53" spans="1:11" ht="14.25" x14ac:dyDescent="0.2">
      <c r="A53" s="52" t="s">
        <v>145</v>
      </c>
      <c r="B53" s="82">
        <v>13.5</v>
      </c>
      <c r="C53" s="118">
        <f>VLOOKUP($A53,[1]jul!$A:$D,3,0)</f>
        <v>19.8</v>
      </c>
      <c r="D53" s="49">
        <f t="shared" si="8"/>
        <v>-0.31818181818181823</v>
      </c>
      <c r="E53" s="82">
        <f>B53+Jun!E53</f>
        <v>62.4</v>
      </c>
      <c r="F53" s="82">
        <f>C53+Jun!F53</f>
        <v>191.00000000000003</v>
      </c>
      <c r="G53" s="49">
        <f t="shared" si="9"/>
        <v>-0.67329842931937178</v>
      </c>
      <c r="J53" s="80">
        <v>1.2</v>
      </c>
      <c r="K53" s="80">
        <v>2.7</v>
      </c>
    </row>
    <row r="54" spans="1:11" ht="14.25" x14ac:dyDescent="0.2">
      <c r="A54" s="52" t="s">
        <v>101</v>
      </c>
      <c r="B54" s="82">
        <v>5.5</v>
      </c>
      <c r="C54" s="118">
        <f>VLOOKUP($A54,[1]jul!$A:$D,3,0)</f>
        <v>10.3</v>
      </c>
      <c r="D54" s="49">
        <f t="shared" si="8"/>
        <v>-0.46601941747572817</v>
      </c>
      <c r="E54" s="82">
        <f>B54+Jun!E54</f>
        <v>31.5</v>
      </c>
      <c r="F54" s="82">
        <f>C54+Jun!F54</f>
        <v>84.1</v>
      </c>
      <c r="G54" s="49">
        <f t="shared" si="9"/>
        <v>-0.62544589774078474</v>
      </c>
      <c r="J54" s="80">
        <v>0.1</v>
      </c>
      <c r="K54" s="80">
        <v>0.6</v>
      </c>
    </row>
    <row r="55" spans="1:11" ht="14.25" x14ac:dyDescent="0.2">
      <c r="A55" s="52" t="s">
        <v>100</v>
      </c>
      <c r="B55" s="82">
        <v>1.1000000000000001</v>
      </c>
      <c r="C55" s="118">
        <f>VLOOKUP($A55,[1]jul!$A:$D,3,0)</f>
        <v>1.9</v>
      </c>
      <c r="D55" s="49">
        <f t="shared" si="8"/>
        <v>-0.42105263157894735</v>
      </c>
      <c r="E55" s="82">
        <f>B55+Jun!E55</f>
        <v>5</v>
      </c>
      <c r="F55" s="82">
        <f>C55+Jun!F55</f>
        <v>21.099999999999998</v>
      </c>
      <c r="G55" s="49">
        <f t="shared" si="9"/>
        <v>-0.76303317535545023</v>
      </c>
      <c r="J55" s="80">
        <v>0.1</v>
      </c>
      <c r="K55" s="80">
        <v>0.2</v>
      </c>
    </row>
    <row r="56" spans="1:11" ht="14.25" x14ac:dyDescent="0.2">
      <c r="A56" s="52" t="s">
        <v>146</v>
      </c>
      <c r="B56" s="82">
        <v>1</v>
      </c>
      <c r="C56" s="118">
        <f>VLOOKUP($A56,[1]jul!$A:$D,3,0)</f>
        <v>1</v>
      </c>
      <c r="D56" s="49">
        <f t="shared" si="8"/>
        <v>0</v>
      </c>
      <c r="E56" s="82">
        <f>B56+Jun!E56</f>
        <v>4.2</v>
      </c>
      <c r="F56" s="82">
        <f>C56+Jun!F56</f>
        <v>6.7</v>
      </c>
      <c r="G56" s="49">
        <f t="shared" si="9"/>
        <v>-0.37313432835820892</v>
      </c>
      <c r="J56" s="80">
        <v>0</v>
      </c>
      <c r="K56" s="80">
        <v>0.1</v>
      </c>
    </row>
    <row r="57" spans="1:11" ht="14.25" x14ac:dyDescent="0.2">
      <c r="A57" s="51" t="s">
        <v>99</v>
      </c>
      <c r="B57" s="82">
        <v>0.2</v>
      </c>
      <c r="C57" s="118">
        <f>VLOOKUP($A57,[1]jul!$A:$D,3,0)</f>
        <v>0.3</v>
      </c>
      <c r="D57" s="49">
        <f t="shared" si="8"/>
        <v>-0.33333333333333326</v>
      </c>
      <c r="E57" s="82">
        <f>B57+Jun!E57</f>
        <v>1</v>
      </c>
      <c r="F57" s="82">
        <f>C57+Jun!F57</f>
        <v>2.4999999999999996</v>
      </c>
      <c r="G57" s="49">
        <f t="shared" si="9"/>
        <v>-0.59999999999999987</v>
      </c>
      <c r="J57" s="80">
        <v>0</v>
      </c>
      <c r="K57" s="80">
        <v>0</v>
      </c>
    </row>
    <row r="58" spans="1:11" ht="14.25" x14ac:dyDescent="0.2">
      <c r="A58" s="52" t="s">
        <v>147</v>
      </c>
      <c r="B58" s="82">
        <v>0.4</v>
      </c>
      <c r="C58" s="118">
        <f>VLOOKUP($A58,[1]jul!$A:$D,3,0)</f>
        <v>0.6</v>
      </c>
      <c r="D58" s="49">
        <f t="shared" si="8"/>
        <v>-0.33333333333333326</v>
      </c>
      <c r="E58" s="82">
        <f>B58+Jun!E58</f>
        <v>1.5</v>
      </c>
      <c r="F58" s="82">
        <f>C58+Jun!F58</f>
        <v>3.2</v>
      </c>
      <c r="G58" s="49">
        <f t="shared" si="9"/>
        <v>-0.53125</v>
      </c>
      <c r="J58" s="80">
        <v>0</v>
      </c>
      <c r="K58" s="80">
        <v>0.1</v>
      </c>
    </row>
    <row r="59" spans="1:11" ht="14.25" x14ac:dyDescent="0.2">
      <c r="A59" s="52" t="s">
        <v>98</v>
      </c>
      <c r="B59" s="82">
        <v>0.5</v>
      </c>
      <c r="C59" s="118">
        <f>VLOOKUP($A59,[1]jul!$A:$D,3,0)</f>
        <v>0.5</v>
      </c>
      <c r="D59" s="49">
        <f t="shared" si="8"/>
        <v>0</v>
      </c>
      <c r="E59" s="82">
        <f>B59+Jun!E59</f>
        <v>2.9</v>
      </c>
      <c r="F59" s="82">
        <f>C59+Jun!F59</f>
        <v>4.8999999999999995</v>
      </c>
      <c r="G59" s="49">
        <f t="shared" si="9"/>
        <v>-0.40816326530612246</v>
      </c>
      <c r="J59" s="80">
        <v>0.1</v>
      </c>
      <c r="K59" s="80">
        <v>0.3</v>
      </c>
    </row>
    <row r="60" spans="1:11" ht="14.25" x14ac:dyDescent="0.2">
      <c r="A60" s="52" t="s">
        <v>97</v>
      </c>
      <c r="B60" s="82">
        <v>0.2</v>
      </c>
      <c r="C60" s="118">
        <f>VLOOKUP($A60,[1]jul!$A:$D,3,0)</f>
        <v>0.2</v>
      </c>
      <c r="D60" s="49">
        <f t="shared" si="8"/>
        <v>0</v>
      </c>
      <c r="E60" s="82">
        <f>B60+Jun!E60</f>
        <v>0.89999999999999991</v>
      </c>
      <c r="F60" s="82">
        <f>C60+Jun!F60</f>
        <v>3.9000000000000004</v>
      </c>
      <c r="G60" s="49">
        <f t="shared" si="9"/>
        <v>-0.76923076923076927</v>
      </c>
      <c r="J60" s="80">
        <v>0</v>
      </c>
      <c r="K60" s="80">
        <v>0</v>
      </c>
    </row>
    <row r="61" spans="1:11" ht="14.25" x14ac:dyDescent="0.2">
      <c r="A61" s="52" t="s">
        <v>96</v>
      </c>
      <c r="B61" s="82">
        <v>0.4</v>
      </c>
      <c r="C61" s="118">
        <f>VLOOKUP($A61,[1]jul!$A:$D,3,0)</f>
        <v>0.5</v>
      </c>
      <c r="D61" s="49">
        <f t="shared" si="8"/>
        <v>-0.19999999999999996</v>
      </c>
      <c r="E61" s="82">
        <f>B61+Jun!E61</f>
        <v>2.8000000000000003</v>
      </c>
      <c r="F61" s="82">
        <f>C61+Jun!F61</f>
        <v>11</v>
      </c>
      <c r="G61" s="49">
        <f t="shared" si="9"/>
        <v>-0.74545454545454537</v>
      </c>
      <c r="J61" s="80">
        <v>0</v>
      </c>
      <c r="K61" s="80">
        <v>0.1</v>
      </c>
    </row>
    <row r="62" spans="1:11" ht="14.25" x14ac:dyDescent="0.2">
      <c r="A62" s="52" t="s">
        <v>95</v>
      </c>
      <c r="B62" s="82">
        <v>0.3</v>
      </c>
      <c r="C62" s="118">
        <f>VLOOKUP($A62,[1]jul!$A:$D,3,0)</f>
        <v>0.5</v>
      </c>
      <c r="D62" s="49">
        <f t="shared" si="8"/>
        <v>-0.4</v>
      </c>
      <c r="E62" s="82">
        <f>B62+Jun!E62</f>
        <v>2.1</v>
      </c>
      <c r="F62" s="82">
        <f>C62+Jun!F62</f>
        <v>8.5</v>
      </c>
      <c r="G62" s="49">
        <f t="shared" si="9"/>
        <v>-0.75294117647058822</v>
      </c>
      <c r="J62" s="80">
        <v>0</v>
      </c>
      <c r="K62" s="80">
        <v>0.1</v>
      </c>
    </row>
    <row r="63" spans="1:11" ht="14.25" x14ac:dyDescent="0.2">
      <c r="A63" s="51"/>
      <c r="B63" s="82"/>
      <c r="C63" s="118"/>
      <c r="D63" s="49"/>
      <c r="E63" s="82"/>
      <c r="F63" s="82"/>
      <c r="G63" s="49"/>
      <c r="J63" s="80"/>
      <c r="K63" s="80"/>
    </row>
    <row r="64" spans="1:11" ht="14.25" x14ac:dyDescent="0.2">
      <c r="A64" s="52" t="s">
        <v>92</v>
      </c>
      <c r="B64" s="82">
        <v>3</v>
      </c>
      <c r="C64" s="118">
        <f>VLOOKUP($A64,[1]jul!$A:$D,3,0)</f>
        <v>6</v>
      </c>
      <c r="D64" s="49">
        <f t="shared" ref="D64:D73" si="10">$B64/C64-1</f>
        <v>-0.5</v>
      </c>
      <c r="E64" s="82">
        <f>B64+Jun!E64</f>
        <v>13.399999999999999</v>
      </c>
      <c r="F64" s="82">
        <f>C64+Jun!F64</f>
        <v>101.6</v>
      </c>
      <c r="G64" s="49">
        <f t="shared" ref="G64:G73" si="11">$E64/F64-1</f>
        <v>-0.86811023622047245</v>
      </c>
      <c r="J64" s="80">
        <v>0.5</v>
      </c>
      <c r="K64" s="80">
        <v>0.9</v>
      </c>
    </row>
    <row r="65" spans="1:11" ht="14.25" x14ac:dyDescent="0.2">
      <c r="A65" s="52" t="s">
        <v>91</v>
      </c>
      <c r="B65" s="82">
        <v>1.3</v>
      </c>
      <c r="C65" s="118">
        <f>VLOOKUP($A65,[1]jul!$A:$D,3,0)</f>
        <v>1.8</v>
      </c>
      <c r="D65" s="49">
        <f t="shared" si="10"/>
        <v>-0.27777777777777779</v>
      </c>
      <c r="E65" s="82">
        <f>B65+Jun!E65</f>
        <v>6.6</v>
      </c>
      <c r="F65" s="82">
        <f>C65+Jun!F65</f>
        <v>20.700000000000003</v>
      </c>
      <c r="G65" s="49">
        <f t="shared" si="11"/>
        <v>-0.68115942028985521</v>
      </c>
      <c r="J65" s="80">
        <v>0</v>
      </c>
      <c r="K65" s="80">
        <v>0.2</v>
      </c>
    </row>
    <row r="66" spans="1:11" ht="14.25" x14ac:dyDescent="0.2">
      <c r="A66" s="56" t="s">
        <v>90</v>
      </c>
      <c r="B66" s="82">
        <v>0.3</v>
      </c>
      <c r="C66" s="118">
        <f>VLOOKUP($A66,[1]jul!$A:$D,3,0)</f>
        <v>0.6</v>
      </c>
      <c r="D66" s="49">
        <f t="shared" si="10"/>
        <v>-0.5</v>
      </c>
      <c r="E66" s="82">
        <f>B66+Jun!E66</f>
        <v>1.6</v>
      </c>
      <c r="F66" s="82">
        <f>C66+Jun!F66</f>
        <v>5.6999999999999993</v>
      </c>
      <c r="G66" s="49">
        <f t="shared" si="11"/>
        <v>-0.7192982456140351</v>
      </c>
      <c r="J66" s="80">
        <v>0</v>
      </c>
      <c r="K66" s="80">
        <v>0.1</v>
      </c>
    </row>
    <row r="67" spans="1:11" ht="14.25" x14ac:dyDescent="0.2">
      <c r="A67" s="52" t="s">
        <v>4</v>
      </c>
      <c r="B67" s="82">
        <v>0.2</v>
      </c>
      <c r="C67" s="118">
        <f>VLOOKUP($A67,[1]jul!$A:$D,3,0)</f>
        <v>0.3</v>
      </c>
      <c r="D67" s="49">
        <f t="shared" si="10"/>
        <v>-0.33333333333333326</v>
      </c>
      <c r="E67" s="82">
        <f>B67+Jun!E67</f>
        <v>0.8</v>
      </c>
      <c r="F67" s="82">
        <f>C67+Jun!F67</f>
        <v>2.4999999999999996</v>
      </c>
      <c r="G67" s="49">
        <f t="shared" si="11"/>
        <v>-0.67999999999999994</v>
      </c>
      <c r="J67" s="80">
        <v>0</v>
      </c>
      <c r="K67" s="80">
        <v>0</v>
      </c>
    </row>
    <row r="68" spans="1:11" ht="14.25" x14ac:dyDescent="0.2">
      <c r="A68" s="52" t="s">
        <v>3</v>
      </c>
      <c r="B68" s="82">
        <v>0.4</v>
      </c>
      <c r="C68" s="118">
        <f>VLOOKUP($A68,[1]jul!$A:$D,3,0)</f>
        <v>0.7</v>
      </c>
      <c r="D68" s="49">
        <f t="shared" si="10"/>
        <v>-0.42857142857142849</v>
      </c>
      <c r="E68" s="82">
        <f>B68+Jun!E68</f>
        <v>2.5</v>
      </c>
      <c r="F68" s="82">
        <f>C68+Jun!F68</f>
        <v>5.6</v>
      </c>
      <c r="G68" s="49">
        <f t="shared" si="11"/>
        <v>-0.5535714285714286</v>
      </c>
      <c r="J68" s="80">
        <v>0.1</v>
      </c>
      <c r="K68" s="80">
        <v>0.1</v>
      </c>
    </row>
    <row r="69" spans="1:11" ht="14.25" x14ac:dyDescent="0.2">
      <c r="A69" s="52" t="s">
        <v>89</v>
      </c>
      <c r="B69" s="82">
        <v>2</v>
      </c>
      <c r="C69" s="118">
        <f>VLOOKUP($A69,[1]jul!$A:$D,3,0)</f>
        <v>3</v>
      </c>
      <c r="D69" s="49">
        <f t="shared" si="10"/>
        <v>-0.33333333333333337</v>
      </c>
      <c r="E69" s="82">
        <f>B69+Jun!E69</f>
        <v>15.4</v>
      </c>
      <c r="F69" s="82">
        <f>C69+Jun!F69</f>
        <v>66.400000000000006</v>
      </c>
      <c r="G69" s="49">
        <f t="shared" si="11"/>
        <v>-0.76807228915662651</v>
      </c>
      <c r="J69" s="80">
        <v>0.1</v>
      </c>
      <c r="K69" s="80">
        <v>0.4</v>
      </c>
    </row>
    <row r="70" spans="1:11" ht="14.25" x14ac:dyDescent="0.2">
      <c r="A70" s="52" t="s">
        <v>82</v>
      </c>
      <c r="B70" s="82">
        <v>2.4</v>
      </c>
      <c r="C70" s="118">
        <f>VLOOKUP($A70,[1]jul!$A:$D,3,0)</f>
        <v>3.5</v>
      </c>
      <c r="D70" s="49">
        <f t="shared" si="10"/>
        <v>-0.31428571428571428</v>
      </c>
      <c r="E70" s="82">
        <f>B70+Jun!E70</f>
        <v>14.600000000000001</v>
      </c>
      <c r="F70" s="82">
        <f>C70+Jun!F70</f>
        <v>23.200000000000003</v>
      </c>
      <c r="G70" s="49">
        <f t="shared" si="11"/>
        <v>-0.37068965517241381</v>
      </c>
      <c r="J70" s="80">
        <v>0.1</v>
      </c>
      <c r="K70" s="80">
        <v>0.4</v>
      </c>
    </row>
    <row r="71" spans="1:11" ht="14.25" x14ac:dyDescent="0.2">
      <c r="A71" s="52" t="s">
        <v>94</v>
      </c>
      <c r="B71" s="82">
        <v>1.6</v>
      </c>
      <c r="C71" s="118">
        <f>VLOOKUP($A71,[1]jul!$A:$D,3,0)</f>
        <v>1.4</v>
      </c>
      <c r="D71" s="49">
        <f t="shared" si="10"/>
        <v>0.14285714285714302</v>
      </c>
      <c r="E71" s="82">
        <f>B71+Jun!E71</f>
        <v>9.1999999999999993</v>
      </c>
      <c r="F71" s="82">
        <f>C71+Jun!F71</f>
        <v>18.999999999999996</v>
      </c>
      <c r="G71" s="49">
        <f t="shared" si="11"/>
        <v>-0.51578947368421046</v>
      </c>
      <c r="J71" s="80">
        <v>0.2</v>
      </c>
      <c r="K71" s="80">
        <v>0.6</v>
      </c>
    </row>
    <row r="72" spans="1:11" ht="14.25" x14ac:dyDescent="0.2">
      <c r="A72" s="52" t="s">
        <v>87</v>
      </c>
      <c r="B72" s="82">
        <v>0.6</v>
      </c>
      <c r="C72" s="118">
        <f>VLOOKUP($A72,[1]jul!$A:$D,3,0)</f>
        <v>1</v>
      </c>
      <c r="D72" s="49">
        <f t="shared" si="10"/>
        <v>-0.4</v>
      </c>
      <c r="E72" s="82">
        <f>B72+Jun!E72</f>
        <v>3.8000000000000003</v>
      </c>
      <c r="F72" s="82">
        <f>C72+Jun!F72</f>
        <v>13.1</v>
      </c>
      <c r="G72" s="49">
        <f t="shared" si="11"/>
        <v>-0.70992366412213737</v>
      </c>
      <c r="J72" s="80">
        <v>0.2</v>
      </c>
      <c r="K72" s="80">
        <v>0.4</v>
      </c>
    </row>
    <row r="73" spans="1:11" ht="14.25" x14ac:dyDescent="0.2">
      <c r="A73" s="52" t="s">
        <v>93</v>
      </c>
      <c r="B73" s="82">
        <v>2.5</v>
      </c>
      <c r="C73" s="118">
        <f>VLOOKUP($A73,[1]jul!$A:$D,3,0)</f>
        <v>3.1</v>
      </c>
      <c r="D73" s="49">
        <f t="shared" si="10"/>
        <v>-0.19354838709677424</v>
      </c>
      <c r="E73" s="82">
        <f>B73+Jun!E73</f>
        <v>9.8000000000000007</v>
      </c>
      <c r="F73" s="82">
        <f>C73+Jun!F73</f>
        <v>20.100000000000001</v>
      </c>
      <c r="G73" s="49">
        <f t="shared" si="11"/>
        <v>-0.51243781094527363</v>
      </c>
      <c r="J73" s="80">
        <v>0.3</v>
      </c>
      <c r="K73" s="80">
        <v>1</v>
      </c>
    </row>
    <row r="74" spans="1:11" ht="14.25" x14ac:dyDescent="0.2">
      <c r="A74" s="51"/>
      <c r="B74" s="82"/>
      <c r="C74" s="116"/>
      <c r="D74" s="49"/>
      <c r="E74" s="82"/>
      <c r="F74" s="82"/>
      <c r="G74" s="49"/>
      <c r="J74" s="80"/>
      <c r="K74" s="80"/>
    </row>
    <row r="75" spans="1:11" ht="14.25" x14ac:dyDescent="0.2">
      <c r="A75" s="112" t="s">
        <v>62</v>
      </c>
      <c r="B75" s="117">
        <v>109.3</v>
      </c>
      <c r="C75" s="116">
        <f>VLOOKUP($A75,[1]jul!$A:$D,3,0)</f>
        <v>108.3</v>
      </c>
      <c r="D75" s="106">
        <f>$B75/C75-1</f>
        <v>9.2336103416434945E-3</v>
      </c>
      <c r="E75" s="117">
        <f>B75+Jun!E75</f>
        <v>510.4</v>
      </c>
      <c r="F75" s="117">
        <f>C75+Jun!F75</f>
        <v>731.6</v>
      </c>
      <c r="G75" s="106">
        <f t="shared" ref="G75:G78" si="12">$E75/F75-1</f>
        <v>-0.30235101148168408</v>
      </c>
      <c r="H75" s="115"/>
      <c r="I75" s="115"/>
      <c r="J75" s="80">
        <v>1.8</v>
      </c>
      <c r="K75" s="80">
        <v>15.9</v>
      </c>
    </row>
    <row r="76" spans="1:11" ht="14.25" x14ac:dyDescent="0.2">
      <c r="A76" s="52" t="s">
        <v>312</v>
      </c>
      <c r="B76" s="82">
        <v>81.8</v>
      </c>
      <c r="C76" s="118">
        <f>VLOOKUP($A76,[1]jul!$A:$D,3,0)</f>
        <v>78.900000000000006</v>
      </c>
      <c r="D76" s="49">
        <f>$B76/C76-1</f>
        <v>3.675538656527233E-2</v>
      </c>
      <c r="E76" s="82">
        <f>B76+Jun!E76</f>
        <v>402.90000000000003</v>
      </c>
      <c r="F76" s="82">
        <f>C76+Jun!F76</f>
        <v>559.1</v>
      </c>
      <c r="G76" s="49">
        <f t="shared" si="12"/>
        <v>-0.27937757109640493</v>
      </c>
      <c r="J76" s="80">
        <v>1</v>
      </c>
      <c r="K76" s="80">
        <v>12.1</v>
      </c>
    </row>
    <row r="77" spans="1:11" ht="14.25" x14ac:dyDescent="0.2">
      <c r="A77" s="52" t="s">
        <v>103</v>
      </c>
      <c r="B77" s="82">
        <v>4.8</v>
      </c>
      <c r="C77" s="118">
        <f>VLOOKUP($A77,[1]jul!$A:$D,3,0)</f>
        <v>5.6</v>
      </c>
      <c r="D77" s="49">
        <f>$B77/C77-1</f>
        <v>-0.14285714285714279</v>
      </c>
      <c r="E77" s="82">
        <f>B77+Jun!E77</f>
        <v>15.600000000000001</v>
      </c>
      <c r="F77" s="82">
        <f>C77+Jun!F77</f>
        <v>21.4</v>
      </c>
      <c r="G77" s="49">
        <f t="shared" si="12"/>
        <v>-0.27102803738317749</v>
      </c>
      <c r="J77" s="80">
        <v>0.1</v>
      </c>
      <c r="K77" s="80">
        <v>0.7</v>
      </c>
    </row>
    <row r="78" spans="1:11" ht="14.25" x14ac:dyDescent="0.2">
      <c r="A78" s="52" t="s">
        <v>102</v>
      </c>
      <c r="B78" s="82">
        <v>7.2</v>
      </c>
      <c r="C78" s="118">
        <f>VLOOKUP($A78,[1]jul!$A:$D,3,0)</f>
        <v>8.1999999999999993</v>
      </c>
      <c r="D78" s="49">
        <f>$B78/C78-1</f>
        <v>-0.12195121951219501</v>
      </c>
      <c r="E78" s="82">
        <f>B78+Jun!E78</f>
        <v>28.099999999999998</v>
      </c>
      <c r="F78" s="82">
        <f>C78+Jun!F78</f>
        <v>54</v>
      </c>
      <c r="G78" s="49">
        <f t="shared" si="12"/>
        <v>-0.47962962962962963</v>
      </c>
      <c r="J78" s="80">
        <v>0.1</v>
      </c>
      <c r="K78" s="80">
        <v>0.9</v>
      </c>
    </row>
    <row r="79" spans="1:11" ht="14.25" x14ac:dyDescent="0.2">
      <c r="A79" s="51"/>
      <c r="B79" s="82"/>
      <c r="C79" s="116"/>
      <c r="D79" s="49"/>
      <c r="E79" s="82"/>
      <c r="F79" s="82"/>
      <c r="G79" s="49"/>
      <c r="J79" s="80"/>
      <c r="K79" s="80"/>
    </row>
    <row r="80" spans="1:11" ht="14.25" x14ac:dyDescent="0.2">
      <c r="A80" s="112" t="s">
        <v>313</v>
      </c>
      <c r="B80" s="117">
        <v>6.1</v>
      </c>
      <c r="C80" s="116"/>
      <c r="D80" s="106"/>
      <c r="E80" s="117">
        <f>B80+Jun!E80</f>
        <v>21.3</v>
      </c>
      <c r="F80" s="117">
        <f>C80+Jun!F80</f>
        <v>30.85</v>
      </c>
      <c r="G80" s="106">
        <f t="shared" ref="G80:G86" si="13">$E80/F80-1</f>
        <v>-0.30956239870340363</v>
      </c>
      <c r="H80" s="115"/>
      <c r="I80" s="115"/>
      <c r="J80" s="80">
        <v>0.2</v>
      </c>
      <c r="K80" s="80">
        <v>0.9</v>
      </c>
    </row>
    <row r="81" spans="1:11" ht="14.25" x14ac:dyDescent="0.2">
      <c r="A81" s="112" t="s">
        <v>314</v>
      </c>
      <c r="B81" s="117">
        <v>14.2</v>
      </c>
      <c r="C81" s="116"/>
      <c r="D81" s="106"/>
      <c r="E81" s="117">
        <f>B81+Jun!E81</f>
        <v>58</v>
      </c>
      <c r="F81" s="117">
        <f>C81+Jun!F81</f>
        <v>47.849999999999994</v>
      </c>
      <c r="G81" s="106">
        <f t="shared" si="13"/>
        <v>0.21212121212121215</v>
      </c>
      <c r="H81" s="115"/>
      <c r="I81" s="115"/>
      <c r="J81" s="80">
        <v>0.5</v>
      </c>
      <c r="K81" s="80">
        <v>2</v>
      </c>
    </row>
    <row r="82" spans="1:11" ht="14.25" x14ac:dyDescent="0.2">
      <c r="A82" s="52" t="s">
        <v>148</v>
      </c>
      <c r="B82" s="82">
        <v>0.3</v>
      </c>
      <c r="C82" s="118">
        <f>VLOOKUP($A82,[1]jul!$A:$D,3,0)</f>
        <v>0.8</v>
      </c>
      <c r="D82" s="49">
        <f t="shared" ref="D82:D86" si="14">$B82/C82-1</f>
        <v>-0.625</v>
      </c>
      <c r="E82" s="82">
        <f>B82+Jun!E82</f>
        <v>1.4000000000000001</v>
      </c>
      <c r="F82" s="82">
        <f>C82+Jun!F82</f>
        <v>3.2</v>
      </c>
      <c r="G82" s="49">
        <f t="shared" si="13"/>
        <v>-0.5625</v>
      </c>
      <c r="J82" s="80">
        <v>0</v>
      </c>
      <c r="K82" s="80">
        <v>0</v>
      </c>
    </row>
    <row r="83" spans="1:11" ht="14.25" x14ac:dyDescent="0.2">
      <c r="A83" s="52" t="s">
        <v>104</v>
      </c>
      <c r="B83" s="82">
        <v>4.4000000000000004</v>
      </c>
      <c r="C83" s="118">
        <f>VLOOKUP($A83,[1]jul!$A:$D,3,0)</f>
        <v>3.3</v>
      </c>
      <c r="D83" s="49">
        <f t="shared" si="14"/>
        <v>0.33333333333333348</v>
      </c>
      <c r="E83" s="82">
        <f>B83+Jun!E83</f>
        <v>13</v>
      </c>
      <c r="F83" s="82">
        <f>C83+Jun!F83</f>
        <v>22.6</v>
      </c>
      <c r="G83" s="49">
        <f t="shared" si="13"/>
        <v>-0.4247787610619469</v>
      </c>
      <c r="J83" s="80">
        <v>0</v>
      </c>
      <c r="K83" s="80">
        <v>0.2</v>
      </c>
    </row>
    <row r="84" spans="1:11" ht="14.25" x14ac:dyDescent="0.2">
      <c r="A84" s="52" t="s">
        <v>105</v>
      </c>
      <c r="B84" s="82">
        <v>6.5</v>
      </c>
      <c r="C84" s="118">
        <f>VLOOKUP($A84,[1]jul!$A:$D,3,0)</f>
        <v>6.8</v>
      </c>
      <c r="D84" s="49">
        <f t="shared" si="14"/>
        <v>-4.4117647058823484E-2</v>
      </c>
      <c r="E84" s="82">
        <f>B84+Jun!E84</f>
        <v>28.6</v>
      </c>
      <c r="F84" s="82">
        <f>C84+Jun!F84</f>
        <v>38.4</v>
      </c>
      <c r="G84" s="49">
        <f t="shared" si="13"/>
        <v>-0.25520833333333326</v>
      </c>
      <c r="J84" s="80">
        <v>0.3</v>
      </c>
      <c r="K84" s="80">
        <v>0.8</v>
      </c>
    </row>
    <row r="85" spans="1:11" ht="14.25" x14ac:dyDescent="0.2">
      <c r="A85" s="52" t="s">
        <v>106</v>
      </c>
      <c r="B85" s="82">
        <v>0.8</v>
      </c>
      <c r="C85" s="118">
        <f>VLOOKUP($A85,[1]jul!$A:$D,3,0)</f>
        <v>0.8</v>
      </c>
      <c r="D85" s="49">
        <f t="shared" si="14"/>
        <v>0</v>
      </c>
      <c r="E85" s="82">
        <f>B85+Jun!E85</f>
        <v>3.0999999999999996</v>
      </c>
      <c r="F85" s="82">
        <f>C85+Jun!F85</f>
        <v>6.2</v>
      </c>
      <c r="G85" s="49">
        <f t="shared" si="13"/>
        <v>-0.5</v>
      </c>
      <c r="J85" s="80">
        <v>0</v>
      </c>
      <c r="K85" s="80">
        <v>0.2</v>
      </c>
    </row>
    <row r="86" spans="1:11" ht="14.25" x14ac:dyDescent="0.2">
      <c r="A86" s="52" t="s">
        <v>107</v>
      </c>
      <c r="B86" s="82">
        <v>1.3</v>
      </c>
      <c r="C86" s="118">
        <f>VLOOKUP($A86,[1]jul!$A:$D,3,0)</f>
        <v>1.5</v>
      </c>
      <c r="D86" s="49">
        <f t="shared" si="14"/>
        <v>-0.1333333333333333</v>
      </c>
      <c r="E86" s="82">
        <f>B86+Jun!E86</f>
        <v>6.4999999999999991</v>
      </c>
      <c r="F86" s="82">
        <f>C86+Jun!F86</f>
        <v>8.6</v>
      </c>
      <c r="G86" s="49">
        <f t="shared" si="13"/>
        <v>-0.24418604651162801</v>
      </c>
      <c r="J86" s="80">
        <v>0.1</v>
      </c>
      <c r="K86" s="80">
        <v>0.5</v>
      </c>
    </row>
    <row r="87" spans="1:11" ht="14.25" x14ac:dyDescent="0.2">
      <c r="A87" s="51"/>
      <c r="B87" s="82"/>
      <c r="C87" s="118"/>
      <c r="D87" s="49"/>
      <c r="E87" s="82"/>
      <c r="F87" s="82"/>
      <c r="G87" s="49"/>
      <c r="J87" s="80"/>
      <c r="K87" s="80"/>
    </row>
    <row r="88" spans="1:11" ht="14.25" x14ac:dyDescent="0.2">
      <c r="A88" s="112" t="s">
        <v>73</v>
      </c>
      <c r="B88" s="117">
        <v>3.9</v>
      </c>
      <c r="C88" s="116">
        <f>VLOOKUP($A88,[1]jul!$A:$D,3,0)</f>
        <v>4.8</v>
      </c>
      <c r="D88" s="106">
        <f>$B88/C88-1</f>
        <v>-0.1875</v>
      </c>
      <c r="E88" s="117">
        <f>B88+Jun!E88</f>
        <v>12.299999999999999</v>
      </c>
      <c r="F88" s="117">
        <f>C88+Jun!F88</f>
        <v>28.5</v>
      </c>
      <c r="G88" s="106">
        <f t="shared" ref="G88:G90" si="15">$E88/F88-1</f>
        <v>-0.56842105263157894</v>
      </c>
      <c r="H88" s="115"/>
      <c r="I88" s="115"/>
      <c r="J88" s="80">
        <v>0.1</v>
      </c>
      <c r="K88" s="80">
        <v>0.5</v>
      </c>
    </row>
    <row r="89" spans="1:11" ht="14.25" x14ac:dyDescent="0.2">
      <c r="A89" s="52" t="s">
        <v>126</v>
      </c>
      <c r="B89" s="82">
        <v>3.7</v>
      </c>
      <c r="C89" s="118">
        <f>VLOOKUP($A89,[1]jul!$A:$D,3,0)</f>
        <v>4.2</v>
      </c>
      <c r="D89" s="49">
        <f>$B89/C89-1</f>
        <v>-0.11904761904761907</v>
      </c>
      <c r="E89" s="82">
        <f>B89+Jun!E89</f>
        <v>11.4</v>
      </c>
      <c r="F89" s="82">
        <f>C89+Jun!F89</f>
        <v>24.5</v>
      </c>
      <c r="G89" s="49">
        <f t="shared" si="15"/>
        <v>-0.53469387755102038</v>
      </c>
      <c r="J89" s="80">
        <v>0.1</v>
      </c>
      <c r="K89" s="80">
        <v>0.4</v>
      </c>
    </row>
    <row r="90" spans="1:11" ht="14.25" x14ac:dyDescent="0.2">
      <c r="A90" s="52" t="s">
        <v>127</v>
      </c>
      <c r="B90" s="82">
        <v>0.2</v>
      </c>
      <c r="C90" s="118">
        <f>VLOOKUP($A90,[1]jul!$A:$D,3,0)</f>
        <v>0.6</v>
      </c>
      <c r="D90" s="49">
        <f>$B90/C90-1</f>
        <v>-0.66666666666666663</v>
      </c>
      <c r="E90" s="82">
        <f>B90+Jun!E90</f>
        <v>0.7</v>
      </c>
      <c r="F90" s="82">
        <f>C90+Jun!F90</f>
        <v>3.4</v>
      </c>
      <c r="G90" s="49">
        <f t="shared" si="15"/>
        <v>-0.79411764705882359</v>
      </c>
      <c r="J90" s="80">
        <v>0</v>
      </c>
      <c r="K90" s="80">
        <v>0.1</v>
      </c>
    </row>
  </sheetData>
  <mergeCells count="4">
    <mergeCell ref="J8:K8"/>
    <mergeCell ref="A7:A8"/>
    <mergeCell ref="B7:C7"/>
    <mergeCell ref="E7:F7"/>
  </mergeCells>
  <conditionalFormatting sqref="D9:G90 A9:B90 J9:K90">
    <cfRule type="containsBlanks" dxfId="29" priority="11">
      <formula>LEN(TRIM(A9))=0</formula>
    </cfRule>
  </conditionalFormatting>
  <conditionalFormatting sqref="D9:D90 G9:G90">
    <cfRule type="cellIs" dxfId="28" priority="9" operator="lessThan">
      <formula>0</formula>
    </cfRule>
    <cfRule type="cellIs" dxfId="27" priority="10" operator="greaterThan">
      <formula>0</formula>
    </cfRule>
  </conditionalFormatting>
  <conditionalFormatting sqref="C9:C90">
    <cfRule type="containsBlanks" dxfId="26" priority="2">
      <formula>LEN(TRIM(C9))=0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Y90"/>
  <sheetViews>
    <sheetView zoomScaleNormal="100" workbookViewId="0">
      <selection activeCell="C9" sqref="C9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8" style="43" bestFit="1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139</v>
      </c>
      <c r="C7" s="227"/>
      <c r="D7" s="78" t="s">
        <v>315</v>
      </c>
      <c r="E7" s="230" t="str">
        <f>CONCATENATE("January-",B7)</f>
        <v>January-August</v>
      </c>
      <c r="F7" s="230"/>
      <c r="G7" s="79" t="s">
        <v>315</v>
      </c>
      <c r="H7" s="44"/>
      <c r="I7" s="44"/>
      <c r="J7" s="81" t="str">
        <f>B7</f>
        <v>August</v>
      </c>
      <c r="K7" s="81" t="str">
        <f>E7</f>
        <v>January-August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5" x14ac:dyDescent="0.25">
      <c r="A9" s="131" t="s">
        <v>128</v>
      </c>
      <c r="B9" s="128">
        <v>234.4</v>
      </c>
      <c r="C9" s="128">
        <f>VLOOKUP($A9,[1]Aug!$A:$D,3,0)</f>
        <v>304.60000000000002</v>
      </c>
      <c r="D9" s="114">
        <f>$B9/C9-1</f>
        <v>-0.2304661851608667</v>
      </c>
      <c r="E9" s="116">
        <f>B9+Jul!E9</f>
        <v>1494.7000000000003</v>
      </c>
      <c r="F9" s="116">
        <f>C9+Jul!F9</f>
        <v>2890</v>
      </c>
      <c r="G9" s="114">
        <f>$E9/F9-1</f>
        <v>-0.48280276816608991</v>
      </c>
      <c r="H9" s="129"/>
      <c r="I9" s="129"/>
      <c r="J9" s="130">
        <v>12.6</v>
      </c>
      <c r="K9" s="130">
        <v>56.4</v>
      </c>
    </row>
    <row r="10" spans="1:25" x14ac:dyDescent="0.2">
      <c r="A10" s="50" t="s">
        <v>7</v>
      </c>
      <c r="B10" s="105">
        <v>12.8</v>
      </c>
      <c r="C10" s="105">
        <f>VLOOKUP($A10,[1]Aug!$A:$D,3,0)</f>
        <v>28.2</v>
      </c>
      <c r="D10" s="106">
        <f>$B10/C10-1</f>
        <v>-0.54609929078014185</v>
      </c>
      <c r="E10" s="117">
        <f>B10+Jul!E10</f>
        <v>78.5</v>
      </c>
      <c r="F10" s="117">
        <f>C10+Jul!F10</f>
        <v>331.3</v>
      </c>
      <c r="G10" s="106">
        <f t="shared" ref="G10" si="0">$E10/F10-1</f>
        <v>-0.76305463326290368</v>
      </c>
      <c r="H10" s="115"/>
      <c r="I10" s="115"/>
      <c r="J10" s="108">
        <v>1.8</v>
      </c>
      <c r="K10" s="108">
        <v>5.0999999999999996</v>
      </c>
    </row>
    <row r="11" spans="1:25" x14ac:dyDescent="0.2">
      <c r="A11" s="51"/>
      <c r="B11" s="48"/>
      <c r="C11" s="48"/>
      <c r="D11" s="49"/>
      <c r="E11" s="82"/>
      <c r="F11" s="82"/>
      <c r="G11" s="49"/>
      <c r="J11" s="80"/>
      <c r="K11" s="80"/>
    </row>
    <row r="12" spans="1:25" x14ac:dyDescent="0.2">
      <c r="A12" s="50" t="s">
        <v>1</v>
      </c>
      <c r="B12" s="105">
        <v>5.3000000000000007</v>
      </c>
      <c r="C12" s="105">
        <f>VLOOKUP($A12,[1]Aug!$A:$D,3,0)</f>
        <v>21</v>
      </c>
      <c r="D12" s="106">
        <f t="shared" ref="D12:D22" si="1">$B12/C12-1</f>
        <v>-0.74761904761904763</v>
      </c>
      <c r="E12" s="117">
        <f>B12+Jul!E12</f>
        <v>36.800000000000004</v>
      </c>
      <c r="F12" s="117">
        <f>C12+Jul!F12</f>
        <v>263.40000000000003</v>
      </c>
      <c r="G12" s="106">
        <f t="shared" ref="G12:G22" si="2">$E12/F12-1</f>
        <v>-0.86028853454821563</v>
      </c>
      <c r="H12" s="115"/>
      <c r="I12" s="115"/>
      <c r="J12" s="105">
        <v>0.1</v>
      </c>
      <c r="K12" s="105">
        <v>1.3</v>
      </c>
    </row>
    <row r="13" spans="1:25" x14ac:dyDescent="0.2">
      <c r="A13" s="52" t="s">
        <v>120</v>
      </c>
      <c r="B13" s="48">
        <v>1.6</v>
      </c>
      <c r="C13" s="48">
        <f>VLOOKUP($A13,[1]Aug!$A:$D,3,0)</f>
        <v>2.9</v>
      </c>
      <c r="D13" s="49">
        <f t="shared" si="1"/>
        <v>-0.44827586206896552</v>
      </c>
      <c r="E13" s="82">
        <f>B13+Jul!E13</f>
        <v>10.5</v>
      </c>
      <c r="F13" s="82">
        <f>C13+Jul!F13</f>
        <v>46.5</v>
      </c>
      <c r="G13" s="49">
        <f t="shared" si="2"/>
        <v>-0.77419354838709675</v>
      </c>
      <c r="J13" s="80">
        <v>0</v>
      </c>
      <c r="K13" s="80">
        <v>0.1</v>
      </c>
    </row>
    <row r="14" spans="1:25" x14ac:dyDescent="0.2">
      <c r="A14" s="52" t="s">
        <v>130</v>
      </c>
      <c r="B14" s="48">
        <v>0</v>
      </c>
      <c r="C14" s="48">
        <f>VLOOKUP($A14,[1]Aug!$A:$D,3,0)</f>
        <v>0.2</v>
      </c>
      <c r="D14" s="49">
        <f t="shared" si="1"/>
        <v>-1</v>
      </c>
      <c r="E14" s="82">
        <f>B14+Jul!E14</f>
        <v>0.2</v>
      </c>
      <c r="F14" s="82">
        <f>C14+Jul!F14</f>
        <v>6.5</v>
      </c>
      <c r="G14" s="49">
        <f t="shared" si="2"/>
        <v>-0.96923076923076923</v>
      </c>
      <c r="J14" s="80" t="s">
        <v>274</v>
      </c>
      <c r="K14" s="80">
        <v>0</v>
      </c>
    </row>
    <row r="15" spans="1:25" x14ac:dyDescent="0.2">
      <c r="A15" s="52" t="s">
        <v>119</v>
      </c>
      <c r="B15" s="48">
        <v>0.3</v>
      </c>
      <c r="C15" s="48">
        <f>VLOOKUP($A15,[1]Aug!$A:$D,3,0)</f>
        <v>0.6</v>
      </c>
      <c r="D15" s="49">
        <f t="shared" si="1"/>
        <v>-0.5</v>
      </c>
      <c r="E15" s="82">
        <f>B15+Jul!E15</f>
        <v>4.3999999999999995</v>
      </c>
      <c r="F15" s="82">
        <f>C15+Jul!F15</f>
        <v>22.999999999999996</v>
      </c>
      <c r="G15" s="49">
        <f t="shared" si="2"/>
        <v>-0.80869565217391304</v>
      </c>
      <c r="J15" s="80" t="s">
        <v>274</v>
      </c>
      <c r="K15" s="80">
        <v>0.1</v>
      </c>
    </row>
    <row r="16" spans="1:25" ht="12" customHeight="1" x14ac:dyDescent="0.2">
      <c r="A16" s="52" t="s">
        <v>118</v>
      </c>
      <c r="B16" s="48">
        <v>0.4</v>
      </c>
      <c r="C16" s="48">
        <f>VLOOKUP($A16,[1]Aug!$A:$D,3,0)</f>
        <v>9.3000000000000007</v>
      </c>
      <c r="D16" s="49">
        <f t="shared" si="1"/>
        <v>-0.956989247311828</v>
      </c>
      <c r="E16" s="82">
        <f>B16+Jul!E16</f>
        <v>2.5</v>
      </c>
      <c r="F16" s="82">
        <f>C16+Jul!F16</f>
        <v>89.8</v>
      </c>
      <c r="G16" s="49">
        <f t="shared" si="2"/>
        <v>-0.9721603563474388</v>
      </c>
      <c r="J16" s="80">
        <v>0</v>
      </c>
      <c r="K16" s="80">
        <v>0</v>
      </c>
    </row>
    <row r="17" spans="1:11" x14ac:dyDescent="0.2">
      <c r="A17" s="52" t="s">
        <v>117</v>
      </c>
      <c r="B17" s="48">
        <v>0.5</v>
      </c>
      <c r="C17" s="48">
        <f>VLOOKUP($A17,[1]Aug!$A:$D,3,0)</f>
        <v>2.1</v>
      </c>
      <c r="D17" s="49">
        <f t="shared" si="1"/>
        <v>-0.76190476190476186</v>
      </c>
      <c r="E17" s="82">
        <f>B17+Jul!E17</f>
        <v>2.8000000000000003</v>
      </c>
      <c r="F17" s="82">
        <f>C17+Jul!F17</f>
        <v>15</v>
      </c>
      <c r="G17" s="49">
        <f t="shared" si="2"/>
        <v>-0.81333333333333335</v>
      </c>
      <c r="J17" s="80">
        <v>0</v>
      </c>
      <c r="K17" s="80">
        <v>0.1</v>
      </c>
    </row>
    <row r="18" spans="1:11" x14ac:dyDescent="0.2">
      <c r="A18" s="52" t="s">
        <v>116</v>
      </c>
      <c r="B18" s="48">
        <v>0.1</v>
      </c>
      <c r="C18" s="48">
        <f>VLOOKUP($A18,[1]Aug!$A:$D,3,0)</f>
        <v>0.6</v>
      </c>
      <c r="D18" s="49">
        <f t="shared" si="1"/>
        <v>-0.83333333333333326</v>
      </c>
      <c r="E18" s="82">
        <f>B18+Jul!E18</f>
        <v>0.79999999999999993</v>
      </c>
      <c r="F18" s="82">
        <f>C18+Jul!F18</f>
        <v>10.3</v>
      </c>
      <c r="G18" s="49">
        <f t="shared" si="2"/>
        <v>-0.92233009708737868</v>
      </c>
      <c r="J18" s="80">
        <v>0</v>
      </c>
      <c r="K18" s="80">
        <v>0</v>
      </c>
    </row>
    <row r="19" spans="1:11" x14ac:dyDescent="0.2">
      <c r="A19" s="52" t="s">
        <v>311</v>
      </c>
      <c r="B19" s="48">
        <v>0.9</v>
      </c>
      <c r="C19" s="48">
        <f>VLOOKUP($A19,[1]Aug!$A:$D,3,0)</f>
        <v>3</v>
      </c>
      <c r="D19" s="49">
        <f t="shared" si="1"/>
        <v>-0.7</v>
      </c>
      <c r="E19" s="82">
        <f>B19+Jul!E19</f>
        <v>5</v>
      </c>
      <c r="F19" s="82">
        <f>C19+Jul!F19</f>
        <v>41.3</v>
      </c>
      <c r="G19" s="49">
        <f t="shared" si="2"/>
        <v>-0.87893462469733652</v>
      </c>
      <c r="J19" s="80">
        <v>0</v>
      </c>
      <c r="K19" s="80">
        <v>0.1</v>
      </c>
    </row>
    <row r="20" spans="1:11" x14ac:dyDescent="0.2">
      <c r="A20" s="52" t="s">
        <v>132</v>
      </c>
      <c r="B20" s="48">
        <v>0.1</v>
      </c>
      <c r="C20" s="48">
        <f>VLOOKUP($A20,[1]Aug!$A:$D,3,0)</f>
        <v>0.4</v>
      </c>
      <c r="D20" s="49">
        <f t="shared" si="1"/>
        <v>-0.75</v>
      </c>
      <c r="E20" s="82">
        <f>B20+Jul!E20</f>
        <v>2</v>
      </c>
      <c r="F20" s="82">
        <f>C20+Jul!F20</f>
        <v>7.3</v>
      </c>
      <c r="G20" s="49">
        <f t="shared" si="2"/>
        <v>-0.72602739726027399</v>
      </c>
      <c r="J20" s="80">
        <v>0</v>
      </c>
      <c r="K20" s="80">
        <v>0.1</v>
      </c>
    </row>
    <row r="21" spans="1:11" x14ac:dyDescent="0.2">
      <c r="A21" s="52" t="s">
        <v>115</v>
      </c>
      <c r="B21" s="48">
        <v>0.2</v>
      </c>
      <c r="C21" s="48">
        <f>VLOOKUP($A21,[1]Aug!$A:$D,3,0)</f>
        <v>0.2</v>
      </c>
      <c r="D21" s="49">
        <f t="shared" si="1"/>
        <v>0</v>
      </c>
      <c r="E21" s="82">
        <f>B21+Jul!E21</f>
        <v>0.7</v>
      </c>
      <c r="F21" s="82">
        <f>C21+Jul!F21</f>
        <v>2.3000000000000003</v>
      </c>
      <c r="G21" s="49">
        <f t="shared" si="2"/>
        <v>-0.69565217391304346</v>
      </c>
      <c r="J21" s="80" t="s">
        <v>274</v>
      </c>
      <c r="K21" s="80">
        <v>0</v>
      </c>
    </row>
    <row r="22" spans="1:11" x14ac:dyDescent="0.2">
      <c r="A22" s="52" t="s">
        <v>131</v>
      </c>
      <c r="B22" s="48">
        <v>1.2</v>
      </c>
      <c r="C22" s="48">
        <f>VLOOKUP($A22,[1]Aug!$A:$D,3,0)</f>
        <v>1.1000000000000001</v>
      </c>
      <c r="D22" s="49">
        <f t="shared" si="1"/>
        <v>9.0909090909090828E-2</v>
      </c>
      <c r="E22" s="82">
        <f>B22+Jul!E22</f>
        <v>7.9</v>
      </c>
      <c r="F22" s="82">
        <f>C22+Jul!F22</f>
        <v>15.7</v>
      </c>
      <c r="G22" s="49">
        <f t="shared" si="2"/>
        <v>-0.49681528662420382</v>
      </c>
      <c r="J22" s="80">
        <v>0.1</v>
      </c>
      <c r="K22" s="80">
        <v>0.8</v>
      </c>
    </row>
    <row r="23" spans="1:11" x14ac:dyDescent="0.2">
      <c r="A23" s="51"/>
      <c r="B23" s="48"/>
      <c r="C23" s="48"/>
      <c r="D23" s="49"/>
      <c r="E23" s="82"/>
      <c r="F23" s="82"/>
      <c r="G23" s="49"/>
      <c r="J23" s="80"/>
      <c r="K23" s="80"/>
    </row>
    <row r="24" spans="1:11" x14ac:dyDescent="0.2">
      <c r="A24" s="52" t="s">
        <v>112</v>
      </c>
      <c r="B24" s="48">
        <v>1.3</v>
      </c>
      <c r="C24" s="48">
        <f>VLOOKUP($A24,[1]Aug!$A:$D,3,0)</f>
        <v>0.5</v>
      </c>
      <c r="D24" s="49">
        <f>$B24/C24-1</f>
        <v>1.6</v>
      </c>
      <c r="E24" s="82">
        <f>B24+Jul!E24</f>
        <v>6.1</v>
      </c>
      <c r="F24" s="82">
        <f>C24+Jul!F24</f>
        <v>6.2</v>
      </c>
      <c r="G24" s="49">
        <f t="shared" ref="G24:G26" si="3">$E24/F24-1</f>
        <v>-1.6129032258064613E-2</v>
      </c>
      <c r="J24" s="80">
        <v>1.3</v>
      </c>
      <c r="K24" s="80">
        <v>2.5</v>
      </c>
    </row>
    <row r="25" spans="1:11" x14ac:dyDescent="0.2">
      <c r="A25" s="52" t="s">
        <v>113</v>
      </c>
      <c r="B25" s="48">
        <v>1.6</v>
      </c>
      <c r="C25" s="48">
        <f>VLOOKUP($A25,[1]Aug!$A:$D,3,0)</f>
        <v>1.5</v>
      </c>
      <c r="D25" s="49">
        <f>$B25/C25-1</f>
        <v>6.6666666666666652E-2</v>
      </c>
      <c r="E25" s="82">
        <f>B25+Jul!E25</f>
        <v>12.6</v>
      </c>
      <c r="F25" s="82">
        <f>C25+Jul!F25</f>
        <v>25.3</v>
      </c>
      <c r="G25" s="49">
        <f t="shared" si="3"/>
        <v>-0.50197628458498023</v>
      </c>
      <c r="J25" s="80">
        <v>0.1</v>
      </c>
      <c r="K25" s="80">
        <v>0.7</v>
      </c>
    </row>
    <row r="26" spans="1:11" ht="14.25" customHeight="1" x14ac:dyDescent="0.2">
      <c r="A26" s="52" t="s">
        <v>114</v>
      </c>
      <c r="B26" s="48">
        <v>2.4</v>
      </c>
      <c r="C26" s="48">
        <f>VLOOKUP($A26,[1]Aug!$A:$D,3,0)</f>
        <v>2</v>
      </c>
      <c r="D26" s="49">
        <f>$B26/C26-1</f>
        <v>0.19999999999999996</v>
      </c>
      <c r="E26" s="82">
        <f>B26+Jul!E26</f>
        <v>11.700000000000001</v>
      </c>
      <c r="F26" s="82">
        <f>C26+Jul!F26</f>
        <v>13.299999999999999</v>
      </c>
      <c r="G26" s="49">
        <f t="shared" si="3"/>
        <v>-0.12030075187969913</v>
      </c>
      <c r="J26" s="80">
        <v>0</v>
      </c>
      <c r="K26" s="80">
        <v>0.1</v>
      </c>
    </row>
    <row r="27" spans="1:11" x14ac:dyDescent="0.2">
      <c r="A27" s="51"/>
      <c r="B27" s="48"/>
      <c r="C27" s="48"/>
      <c r="D27" s="49"/>
      <c r="E27" s="82"/>
      <c r="F27" s="82"/>
      <c r="G27" s="49"/>
      <c r="J27" s="80"/>
      <c r="K27" s="80"/>
    </row>
    <row r="28" spans="1:11" x14ac:dyDescent="0.2">
      <c r="A28" s="50" t="s">
        <v>24</v>
      </c>
      <c r="B28" s="105">
        <v>4.4000000000000004</v>
      </c>
      <c r="C28" s="105">
        <f>VLOOKUP($A28,[1]Aug!$A:$D,3,0)</f>
        <v>6.4</v>
      </c>
      <c r="D28" s="106">
        <f t="shared" ref="D28:D33" si="4">$B28/C28-1</f>
        <v>-0.3125</v>
      </c>
      <c r="E28" s="117">
        <f>B28+Jul!E28</f>
        <v>30.5</v>
      </c>
      <c r="F28" s="117">
        <f>C28+Jul!F28</f>
        <v>49.699999999999996</v>
      </c>
      <c r="G28" s="106">
        <f t="shared" ref="G28:G33" si="5">$E28/F28-1</f>
        <v>-0.38631790744466799</v>
      </c>
      <c r="H28" s="115"/>
      <c r="I28" s="115"/>
      <c r="J28" s="108">
        <v>0</v>
      </c>
      <c r="K28" s="108">
        <v>0.5</v>
      </c>
    </row>
    <row r="29" spans="1:11" x14ac:dyDescent="0.2">
      <c r="A29" s="52" t="s">
        <v>121</v>
      </c>
      <c r="B29" s="48">
        <v>1.2</v>
      </c>
      <c r="C29" s="48">
        <f>VLOOKUP($A29,[1]Aug!$A:$D,3,0)</f>
        <v>1.6</v>
      </c>
      <c r="D29" s="49">
        <f t="shared" si="4"/>
        <v>-0.25000000000000011</v>
      </c>
      <c r="E29" s="82">
        <f>B29+Jul!E29</f>
        <v>11.5</v>
      </c>
      <c r="F29" s="82">
        <f>C29+Jul!F29</f>
        <v>17.700000000000003</v>
      </c>
      <c r="G29" s="49">
        <f t="shared" si="5"/>
        <v>-0.35028248587570632</v>
      </c>
      <c r="J29" s="80">
        <v>0</v>
      </c>
      <c r="K29" s="80">
        <v>0.3</v>
      </c>
    </row>
    <row r="30" spans="1:11" x14ac:dyDescent="0.2">
      <c r="A30" s="52" t="s">
        <v>122</v>
      </c>
      <c r="B30" s="48">
        <v>0.1</v>
      </c>
      <c r="C30" s="48">
        <f>VLOOKUP($A30,[1]Aug!$A:$D,3,0)</f>
        <v>0.4</v>
      </c>
      <c r="D30" s="49">
        <f t="shared" si="4"/>
        <v>-0.75</v>
      </c>
      <c r="E30" s="82">
        <f>B30+Jul!E30</f>
        <v>4.4999999999999991</v>
      </c>
      <c r="F30" s="82">
        <f>C30+Jul!F30</f>
        <v>4.9000000000000004</v>
      </c>
      <c r="G30" s="49">
        <f t="shared" si="5"/>
        <v>-8.1632653061224691E-2</v>
      </c>
      <c r="J30" s="80">
        <v>0</v>
      </c>
      <c r="K30" s="80">
        <v>0</v>
      </c>
    </row>
    <row r="31" spans="1:11" x14ac:dyDescent="0.2">
      <c r="A31" s="52" t="s">
        <v>123</v>
      </c>
      <c r="B31" s="48">
        <v>0.2</v>
      </c>
      <c r="C31" s="48">
        <f>VLOOKUP($A31,[1]Aug!$A:$D,3,0)</f>
        <v>0.2</v>
      </c>
      <c r="D31" s="49">
        <f t="shared" si="4"/>
        <v>0</v>
      </c>
      <c r="E31" s="82">
        <f>B31+Jul!E31</f>
        <v>1.5999999999999999</v>
      </c>
      <c r="F31" s="82">
        <f>C31+Jul!F31</f>
        <v>2</v>
      </c>
      <c r="G31" s="49">
        <f t="shared" si="5"/>
        <v>-0.20000000000000007</v>
      </c>
      <c r="J31" s="80">
        <v>0</v>
      </c>
      <c r="K31" s="80">
        <v>0</v>
      </c>
    </row>
    <row r="32" spans="1:11" x14ac:dyDescent="0.2">
      <c r="A32" s="52" t="s">
        <v>124</v>
      </c>
      <c r="B32" s="48">
        <v>1.1000000000000001</v>
      </c>
      <c r="C32" s="48">
        <f>VLOOKUP($A32,[1]Aug!$A:$D,3,0)</f>
        <v>0.3</v>
      </c>
      <c r="D32" s="49">
        <f t="shared" si="4"/>
        <v>2.666666666666667</v>
      </c>
      <c r="E32" s="82">
        <f>B32+Jul!E32</f>
        <v>4.5999999999999996</v>
      </c>
      <c r="F32" s="82">
        <f>C32+Jul!F32</f>
        <v>6.5</v>
      </c>
      <c r="G32" s="49">
        <f t="shared" si="5"/>
        <v>-0.29230769230769238</v>
      </c>
      <c r="J32" s="80">
        <v>0</v>
      </c>
      <c r="K32" s="80">
        <v>0</v>
      </c>
    </row>
    <row r="33" spans="1:11" x14ac:dyDescent="0.2">
      <c r="A33" s="52" t="s">
        <v>125</v>
      </c>
      <c r="B33" s="48">
        <v>0.1</v>
      </c>
      <c r="C33" s="48">
        <f>VLOOKUP($A33,[1]Aug!$A:$D,3,0)</f>
        <v>0.9</v>
      </c>
      <c r="D33" s="49">
        <f t="shared" si="4"/>
        <v>-0.88888888888888884</v>
      </c>
      <c r="E33" s="82">
        <f>B33+Jul!E33</f>
        <v>1</v>
      </c>
      <c r="F33" s="82">
        <f>C33+Jul!F33</f>
        <v>3</v>
      </c>
      <c r="G33" s="49">
        <f t="shared" si="5"/>
        <v>-0.66666666666666674</v>
      </c>
      <c r="J33" s="80" t="s">
        <v>274</v>
      </c>
      <c r="K33" s="80">
        <v>0</v>
      </c>
    </row>
    <row r="34" spans="1:11" x14ac:dyDescent="0.2">
      <c r="A34" s="51"/>
      <c r="B34" s="48"/>
      <c r="C34" s="48"/>
      <c r="D34" s="49"/>
      <c r="E34" s="82"/>
      <c r="F34" s="82"/>
      <c r="G34" s="49"/>
      <c r="J34" s="80"/>
      <c r="K34" s="80"/>
    </row>
    <row r="35" spans="1:11" x14ac:dyDescent="0.2">
      <c r="A35" s="50" t="s">
        <v>30</v>
      </c>
      <c r="B35" s="105">
        <v>124.2</v>
      </c>
      <c r="C35" s="105">
        <f>VLOOKUP($A35,[1]Aug!$A:$D,3,0)</f>
        <v>179.9</v>
      </c>
      <c r="D35" s="106">
        <f t="shared" ref="D35:D50" si="6">$B35/C35-1</f>
        <v>-0.30961645358532519</v>
      </c>
      <c r="E35" s="117">
        <f>B35+Jul!E35</f>
        <v>713.90000000000009</v>
      </c>
      <c r="F35" s="117">
        <f>C35+Jul!F35</f>
        <v>1557.5000000000002</v>
      </c>
      <c r="G35" s="106">
        <f t="shared" ref="G35:G50" si="7">$E35/F35-1</f>
        <v>-0.54163723916532902</v>
      </c>
      <c r="H35" s="115"/>
      <c r="I35" s="115"/>
      <c r="J35" s="108">
        <v>8.3000000000000007</v>
      </c>
      <c r="K35" s="108">
        <v>31.6</v>
      </c>
    </row>
    <row r="36" spans="1:11" x14ac:dyDescent="0.2">
      <c r="A36" s="50" t="s">
        <v>144</v>
      </c>
      <c r="B36" s="105">
        <v>1.9</v>
      </c>
      <c r="C36" s="105">
        <f>VLOOKUP($A36,[1]Aug!$A:$D,3,0)</f>
        <v>3.3000000000000003</v>
      </c>
      <c r="D36" s="106">
        <f t="shared" si="6"/>
        <v>-0.42424242424242431</v>
      </c>
      <c r="E36" s="117">
        <f>B36+Jul!E36</f>
        <v>22.2</v>
      </c>
      <c r="F36" s="117">
        <f>C36+Jul!F36</f>
        <v>127.39999999999999</v>
      </c>
      <c r="G36" s="106">
        <f t="shared" si="7"/>
        <v>-0.82574568288854</v>
      </c>
      <c r="H36" s="115"/>
      <c r="I36" s="115"/>
      <c r="J36" s="105">
        <v>0</v>
      </c>
      <c r="K36" s="105">
        <v>0.60000000000000009</v>
      </c>
    </row>
    <row r="37" spans="1:11" x14ac:dyDescent="0.2">
      <c r="A37" s="52" t="s">
        <v>111</v>
      </c>
      <c r="B37" s="48">
        <v>0.7</v>
      </c>
      <c r="C37" s="48">
        <f>VLOOKUP($A37,[1]Aug!$A:$D,3,0)</f>
        <v>1</v>
      </c>
      <c r="D37" s="49">
        <f t="shared" si="6"/>
        <v>-0.30000000000000004</v>
      </c>
      <c r="E37" s="82">
        <f>B37+Jul!E37</f>
        <v>7.3</v>
      </c>
      <c r="F37" s="82">
        <f>C37+Jul!F37</f>
        <v>14.2</v>
      </c>
      <c r="G37" s="49">
        <f t="shared" si="7"/>
        <v>-0.4859154929577465</v>
      </c>
      <c r="J37" s="80">
        <v>0</v>
      </c>
      <c r="K37" s="80">
        <v>0.2</v>
      </c>
    </row>
    <row r="38" spans="1:11" x14ac:dyDescent="0.2">
      <c r="A38" s="52" t="s">
        <v>110</v>
      </c>
      <c r="B38" s="48">
        <v>0.3</v>
      </c>
      <c r="C38" s="48">
        <f>VLOOKUP($A38,[1]Aug!$A:$D,3,0)</f>
        <v>0.6</v>
      </c>
      <c r="D38" s="49">
        <f t="shared" si="6"/>
        <v>-0.5</v>
      </c>
      <c r="E38" s="82">
        <f>B38+Jul!E38</f>
        <v>4.0999999999999996</v>
      </c>
      <c r="F38" s="82">
        <f>C38+Jul!F38</f>
        <v>9.7000000000000011</v>
      </c>
      <c r="G38" s="49">
        <f t="shared" si="7"/>
        <v>-0.57731958762886604</v>
      </c>
      <c r="J38" s="80">
        <v>0</v>
      </c>
      <c r="K38" s="80">
        <v>0.2</v>
      </c>
    </row>
    <row r="39" spans="1:11" x14ac:dyDescent="0.2">
      <c r="A39" s="52" t="s">
        <v>108</v>
      </c>
      <c r="B39" s="48">
        <v>0.2</v>
      </c>
      <c r="C39" s="48">
        <f>VLOOKUP($A39,[1]Aug!$A:$D,3,0)</f>
        <v>0.4</v>
      </c>
      <c r="D39" s="49">
        <f t="shared" si="6"/>
        <v>-0.5</v>
      </c>
      <c r="E39" s="82">
        <f>B39+Jul!E39</f>
        <v>2.8000000000000003</v>
      </c>
      <c r="F39" s="82">
        <f>C39+Jul!F39</f>
        <v>11.2</v>
      </c>
      <c r="G39" s="49">
        <f t="shared" si="7"/>
        <v>-0.75</v>
      </c>
      <c r="J39" s="80">
        <v>0</v>
      </c>
      <c r="K39" s="80">
        <v>0</v>
      </c>
    </row>
    <row r="40" spans="1:11" x14ac:dyDescent="0.2">
      <c r="A40" s="52" t="s">
        <v>109</v>
      </c>
      <c r="B40" s="48">
        <v>0.7</v>
      </c>
      <c r="C40" s="48">
        <f>VLOOKUP($A40,[1]Aug!$A:$D,3,0)</f>
        <v>1.3</v>
      </c>
      <c r="D40" s="49">
        <f t="shared" si="6"/>
        <v>-0.46153846153846156</v>
      </c>
      <c r="E40" s="82">
        <f>B40+Jul!E40</f>
        <v>7.9999999999999991</v>
      </c>
      <c r="F40" s="82">
        <f>C40+Jul!F40</f>
        <v>20.399999999999999</v>
      </c>
      <c r="G40" s="49">
        <f t="shared" si="7"/>
        <v>-0.60784313725490202</v>
      </c>
      <c r="J40" s="80">
        <v>0</v>
      </c>
      <c r="K40" s="80">
        <v>0.2</v>
      </c>
    </row>
    <row r="41" spans="1:11" x14ac:dyDescent="0.2">
      <c r="A41" s="52" t="s">
        <v>85</v>
      </c>
      <c r="B41" s="48">
        <v>18.899999999999999</v>
      </c>
      <c r="C41" s="48">
        <f>VLOOKUP($A41,[1]Aug!$A:$D,3,0)</f>
        <v>21</v>
      </c>
      <c r="D41" s="49">
        <f t="shared" si="6"/>
        <v>-0.10000000000000009</v>
      </c>
      <c r="E41" s="82">
        <f>B41+Jul!E41</f>
        <v>105.30000000000001</v>
      </c>
      <c r="F41" s="82">
        <f>C41+Jul!F41</f>
        <v>145</v>
      </c>
      <c r="G41" s="49">
        <f t="shared" si="7"/>
        <v>-0.27379310344827579</v>
      </c>
      <c r="J41" s="80">
        <v>0.7</v>
      </c>
      <c r="K41" s="80">
        <v>4.2</v>
      </c>
    </row>
    <row r="42" spans="1:11" x14ac:dyDescent="0.2">
      <c r="A42" s="52" t="s">
        <v>84</v>
      </c>
      <c r="B42" s="48">
        <v>0.4</v>
      </c>
      <c r="C42" s="48">
        <f>VLOOKUP($A42,[1]Aug!$A:$D,3,0)</f>
        <v>0.6</v>
      </c>
      <c r="D42" s="49">
        <f t="shared" si="6"/>
        <v>-0.33333333333333326</v>
      </c>
      <c r="E42" s="82">
        <f>B42+Jul!E42</f>
        <v>3.7</v>
      </c>
      <c r="F42" s="82">
        <f>C42+Jul!F42</f>
        <v>6.8</v>
      </c>
      <c r="G42" s="49">
        <f t="shared" si="7"/>
        <v>-0.45588235294117641</v>
      </c>
      <c r="J42" s="80">
        <v>0</v>
      </c>
      <c r="K42" s="80">
        <v>0.3</v>
      </c>
    </row>
    <row r="43" spans="1:11" x14ac:dyDescent="0.2">
      <c r="A43" s="52" t="s">
        <v>83</v>
      </c>
      <c r="B43" s="48">
        <v>3</v>
      </c>
      <c r="C43" s="48">
        <f>VLOOKUP($A43,[1]Aug!$A:$D,3,0)</f>
        <v>4.5999999999999996</v>
      </c>
      <c r="D43" s="49">
        <f t="shared" si="6"/>
        <v>-0.34782608695652173</v>
      </c>
      <c r="E43" s="82">
        <f>B43+Jul!E43</f>
        <v>23.4</v>
      </c>
      <c r="F43" s="82">
        <f>C43+Jul!F43</f>
        <v>58.5</v>
      </c>
      <c r="G43" s="49">
        <f t="shared" si="7"/>
        <v>-0.60000000000000009</v>
      </c>
      <c r="J43" s="80">
        <v>0.1</v>
      </c>
      <c r="K43" s="80">
        <v>0.7</v>
      </c>
    </row>
    <row r="44" spans="1:11" x14ac:dyDescent="0.2">
      <c r="A44" s="52" t="s">
        <v>88</v>
      </c>
      <c r="B44" s="48">
        <v>0.4</v>
      </c>
      <c r="C44" s="48">
        <f>VLOOKUP($A44,[1]Aug!$A:$D,3,0)</f>
        <v>0.5</v>
      </c>
      <c r="D44" s="49">
        <f t="shared" si="6"/>
        <v>-0.19999999999999996</v>
      </c>
      <c r="E44" s="82">
        <f>B44+Jul!E44</f>
        <v>3.5999999999999996</v>
      </c>
      <c r="F44" s="82">
        <f>C44+Jul!F44</f>
        <v>10.6</v>
      </c>
      <c r="G44" s="49">
        <f t="shared" si="7"/>
        <v>-0.66037735849056611</v>
      </c>
      <c r="J44" s="80">
        <v>0</v>
      </c>
      <c r="K44" s="80">
        <v>0.2</v>
      </c>
    </row>
    <row r="45" spans="1:11" x14ac:dyDescent="0.2">
      <c r="A45" s="52" t="s">
        <v>81</v>
      </c>
      <c r="B45" s="48">
        <v>32</v>
      </c>
      <c r="C45" s="48">
        <f>VLOOKUP($A45,[1]Aug!$A:$D,3,0)</f>
        <v>42.2</v>
      </c>
      <c r="D45" s="49">
        <f t="shared" si="6"/>
        <v>-0.24170616113744081</v>
      </c>
      <c r="E45" s="82">
        <f>B45+Jul!E45</f>
        <v>148.1</v>
      </c>
      <c r="F45" s="82">
        <f>C45+Jul!F45</f>
        <v>239.3</v>
      </c>
      <c r="G45" s="49">
        <f t="shared" si="7"/>
        <v>-0.38111157542833274</v>
      </c>
      <c r="J45" s="80">
        <v>0.7</v>
      </c>
      <c r="K45" s="80">
        <v>2.2999999999999998</v>
      </c>
    </row>
    <row r="46" spans="1:11" x14ac:dyDescent="0.2">
      <c r="A46" s="52" t="s">
        <v>80</v>
      </c>
      <c r="B46" s="48">
        <v>9.5</v>
      </c>
      <c r="C46" s="48">
        <f>VLOOKUP($A46,[1]Aug!$A:$D,3,0)</f>
        <v>21.4</v>
      </c>
      <c r="D46" s="49">
        <f t="shared" si="6"/>
        <v>-0.55607476635514019</v>
      </c>
      <c r="E46" s="82">
        <f>B46+Jul!E46</f>
        <v>39.5</v>
      </c>
      <c r="F46" s="82">
        <f>C46+Jul!F46</f>
        <v>110.69999999999999</v>
      </c>
      <c r="G46" s="49">
        <f t="shared" si="7"/>
        <v>-0.64317976513098463</v>
      </c>
      <c r="J46" s="80">
        <v>0.7</v>
      </c>
      <c r="K46" s="80">
        <v>1.9</v>
      </c>
    </row>
    <row r="47" spans="1:11" x14ac:dyDescent="0.2">
      <c r="A47" s="52" t="s">
        <v>79</v>
      </c>
      <c r="B47" s="48">
        <v>2.1</v>
      </c>
      <c r="C47" s="48">
        <f>VLOOKUP($A47,[1]Aug!$A:$D,3,0)</f>
        <v>3.3</v>
      </c>
      <c r="D47" s="49">
        <f t="shared" si="6"/>
        <v>-0.36363636363636354</v>
      </c>
      <c r="E47" s="82">
        <f>B47+Jul!E47</f>
        <v>18.3</v>
      </c>
      <c r="F47" s="82">
        <f>C47+Jul!F47</f>
        <v>36.9</v>
      </c>
      <c r="G47" s="49">
        <f t="shared" si="7"/>
        <v>-0.50406504065040647</v>
      </c>
      <c r="J47" s="80">
        <v>0</v>
      </c>
      <c r="K47" s="80">
        <v>0.3</v>
      </c>
    </row>
    <row r="48" spans="1:11" x14ac:dyDescent="0.2">
      <c r="A48" s="52" t="s">
        <v>78</v>
      </c>
      <c r="B48" s="48">
        <v>10.3</v>
      </c>
      <c r="C48" s="48">
        <f>VLOOKUP($A48,[1]Aug!$A:$D,3,0)</f>
        <v>13.5</v>
      </c>
      <c r="D48" s="49">
        <f t="shared" si="6"/>
        <v>-0.23703703703703694</v>
      </c>
      <c r="E48" s="82">
        <f>B48+Jul!E48</f>
        <v>76.5</v>
      </c>
      <c r="F48" s="82">
        <f>C48+Jul!F48</f>
        <v>167.79999999999998</v>
      </c>
      <c r="G48" s="49">
        <f t="shared" si="7"/>
        <v>-0.54410011918951129</v>
      </c>
      <c r="J48" s="80">
        <v>0.5</v>
      </c>
      <c r="K48" s="80">
        <v>4.8</v>
      </c>
    </row>
    <row r="49" spans="1:11" x14ac:dyDescent="0.2">
      <c r="A49" s="52" t="s">
        <v>77</v>
      </c>
      <c r="B49" s="48">
        <v>1.7</v>
      </c>
      <c r="C49" s="48">
        <f>VLOOKUP($A49,[1]Aug!$A:$D,3,0)</f>
        <v>2.9</v>
      </c>
      <c r="D49" s="49">
        <f t="shared" si="6"/>
        <v>-0.41379310344827591</v>
      </c>
      <c r="E49" s="82">
        <f>B49+Jul!E49</f>
        <v>12.9</v>
      </c>
      <c r="F49" s="82">
        <f>C49+Jul!F49</f>
        <v>27.900000000000002</v>
      </c>
      <c r="G49" s="49">
        <f t="shared" si="7"/>
        <v>-0.5376344086021505</v>
      </c>
      <c r="J49" s="80">
        <v>0.2</v>
      </c>
      <c r="K49" s="80">
        <v>1</v>
      </c>
    </row>
    <row r="50" spans="1:11" x14ac:dyDescent="0.2">
      <c r="A50" s="52" t="s">
        <v>86</v>
      </c>
      <c r="B50" s="48">
        <v>6.4</v>
      </c>
      <c r="C50" s="48">
        <f>VLOOKUP($A50,[1]Aug!$A:$D,3,0)</f>
        <v>11.8</v>
      </c>
      <c r="D50" s="49">
        <f t="shared" si="6"/>
        <v>-0.4576271186440678</v>
      </c>
      <c r="E50" s="82">
        <f>B50+Jul!E50</f>
        <v>27.700000000000003</v>
      </c>
      <c r="F50" s="82">
        <f>C50+Jul!F50</f>
        <v>59.2</v>
      </c>
      <c r="G50" s="49">
        <f t="shared" si="7"/>
        <v>-0.53209459459459452</v>
      </c>
      <c r="J50" s="80">
        <v>1</v>
      </c>
      <c r="K50" s="80">
        <v>3</v>
      </c>
    </row>
    <row r="51" spans="1:11" x14ac:dyDescent="0.2">
      <c r="A51" s="51"/>
      <c r="B51" s="48"/>
      <c r="C51" s="48"/>
      <c r="D51" s="49"/>
      <c r="E51" s="82"/>
      <c r="F51" s="82"/>
      <c r="G51" s="49"/>
      <c r="J51" s="80"/>
      <c r="K51" s="80"/>
    </row>
    <row r="52" spans="1:11" x14ac:dyDescent="0.2">
      <c r="A52" s="50" t="s">
        <v>2</v>
      </c>
      <c r="B52" s="105">
        <v>21.700000000000003</v>
      </c>
      <c r="C52" s="105">
        <f>VLOOKUP($A52,[1]Aug!$A:$D,3,0)</f>
        <v>34.79999999999999</v>
      </c>
      <c r="D52" s="106">
        <f t="shared" ref="D52:D62" si="8">$B52/C52-1</f>
        <v>-0.37643678160919514</v>
      </c>
      <c r="E52" s="117">
        <f>B52+Jul!E52</f>
        <v>136</v>
      </c>
      <c r="F52" s="117">
        <f>C52+Jul!F52</f>
        <v>298</v>
      </c>
      <c r="G52" s="106">
        <f t="shared" ref="G52:G62" si="9">$E52/F52-1</f>
        <v>-0.5436241610738255</v>
      </c>
      <c r="H52" s="115"/>
      <c r="I52" s="115"/>
      <c r="J52" s="105">
        <v>1.7000000000000002</v>
      </c>
      <c r="K52" s="105">
        <v>5.9999999999999982</v>
      </c>
    </row>
    <row r="53" spans="1:11" x14ac:dyDescent="0.2">
      <c r="A53" s="52" t="s">
        <v>145</v>
      </c>
      <c r="B53" s="48">
        <v>12.8</v>
      </c>
      <c r="C53" s="48">
        <f>VLOOKUP($A53,[1]Aug!$A:$D,3,0)</f>
        <v>20.5</v>
      </c>
      <c r="D53" s="49">
        <f t="shared" si="8"/>
        <v>-0.37560975609756098</v>
      </c>
      <c r="E53" s="82">
        <f>B53+Jul!E53</f>
        <v>75.2</v>
      </c>
      <c r="F53" s="82">
        <f>C53+Jul!F53</f>
        <v>211.50000000000003</v>
      </c>
      <c r="G53" s="49">
        <f t="shared" si="9"/>
        <v>-0.64444444444444449</v>
      </c>
      <c r="J53" s="80">
        <v>1.3</v>
      </c>
      <c r="K53" s="80">
        <v>4.0999999999999996</v>
      </c>
    </row>
    <row r="54" spans="1:11" x14ac:dyDescent="0.2">
      <c r="A54" s="52" t="s">
        <v>101</v>
      </c>
      <c r="B54" s="48">
        <v>5.0999999999999996</v>
      </c>
      <c r="C54" s="48">
        <f>VLOOKUP($A54,[1]Aug!$A:$D,3,0)</f>
        <v>9.1999999999999993</v>
      </c>
      <c r="D54" s="49">
        <f t="shared" si="8"/>
        <v>-0.44565217391304346</v>
      </c>
      <c r="E54" s="82">
        <f>B54+Jul!E54</f>
        <v>36.6</v>
      </c>
      <c r="F54" s="82">
        <f>C54+Jul!F54</f>
        <v>93.3</v>
      </c>
      <c r="G54" s="49">
        <f t="shared" si="9"/>
        <v>-0.60771704180064301</v>
      </c>
      <c r="J54" s="80">
        <v>0.2</v>
      </c>
      <c r="K54" s="80">
        <v>0.8</v>
      </c>
    </row>
    <row r="55" spans="1:11" x14ac:dyDescent="0.2">
      <c r="A55" s="52" t="s">
        <v>100</v>
      </c>
      <c r="B55" s="48">
        <v>1.2</v>
      </c>
      <c r="C55" s="48">
        <f>VLOOKUP($A55,[1]Aug!$A:$D,3,0)</f>
        <v>1.9</v>
      </c>
      <c r="D55" s="49">
        <f t="shared" si="8"/>
        <v>-0.36842105263157898</v>
      </c>
      <c r="E55" s="82">
        <f>B55+Jul!E55</f>
        <v>6.2</v>
      </c>
      <c r="F55" s="82">
        <f>C55+Jul!F55</f>
        <v>22.999999999999996</v>
      </c>
      <c r="G55" s="49">
        <f t="shared" si="9"/>
        <v>-0.73043478260869565</v>
      </c>
      <c r="J55" s="80">
        <v>0.1</v>
      </c>
      <c r="K55" s="80">
        <v>0.3</v>
      </c>
    </row>
    <row r="56" spans="1:11" x14ac:dyDescent="0.2">
      <c r="A56" s="52" t="s">
        <v>146</v>
      </c>
      <c r="B56" s="48">
        <v>0.8</v>
      </c>
      <c r="C56" s="48">
        <f>VLOOKUP($A56,[1]Aug!$A:$D,3,0)</f>
        <v>1</v>
      </c>
      <c r="D56" s="49">
        <f t="shared" si="8"/>
        <v>-0.19999999999999996</v>
      </c>
      <c r="E56" s="82">
        <f>B56+Jul!E56</f>
        <v>5</v>
      </c>
      <c r="F56" s="82">
        <f>C56+Jul!F56</f>
        <v>7.7</v>
      </c>
      <c r="G56" s="49">
        <f t="shared" si="9"/>
        <v>-0.35064935064935066</v>
      </c>
      <c r="J56" s="80">
        <v>0</v>
      </c>
      <c r="K56" s="80">
        <v>0.1</v>
      </c>
    </row>
    <row r="57" spans="1:11" x14ac:dyDescent="0.2">
      <c r="A57" s="51" t="s">
        <v>99</v>
      </c>
      <c r="B57" s="48">
        <v>0.3</v>
      </c>
      <c r="C57" s="48">
        <f>VLOOKUP($A57,[1]Aug!$A:$D,3,0)</f>
        <v>0.3</v>
      </c>
      <c r="D57" s="49">
        <f t="shared" si="8"/>
        <v>0</v>
      </c>
      <c r="E57" s="82">
        <f>B57+Jul!E57</f>
        <v>1.3</v>
      </c>
      <c r="F57" s="82">
        <f>C57+Jul!F57</f>
        <v>2.7999999999999994</v>
      </c>
      <c r="G57" s="49">
        <f t="shared" si="9"/>
        <v>-0.53571428571428559</v>
      </c>
      <c r="J57" s="80">
        <v>0</v>
      </c>
      <c r="K57" s="80">
        <v>0</v>
      </c>
    </row>
    <row r="58" spans="1:11" x14ac:dyDescent="0.2">
      <c r="A58" s="52" t="s">
        <v>147</v>
      </c>
      <c r="B58" s="48">
        <v>0.3</v>
      </c>
      <c r="C58" s="48">
        <f>VLOOKUP($A58,[1]Aug!$A:$D,3,0)</f>
        <v>0.4</v>
      </c>
      <c r="D58" s="49">
        <f t="shared" si="8"/>
        <v>-0.25000000000000011</v>
      </c>
      <c r="E58" s="82">
        <f>B58+Jul!E58</f>
        <v>1.8</v>
      </c>
      <c r="F58" s="82">
        <f>C58+Jul!F58</f>
        <v>3.6</v>
      </c>
      <c r="G58" s="49">
        <f t="shared" si="9"/>
        <v>-0.5</v>
      </c>
      <c r="J58" s="80">
        <v>0</v>
      </c>
      <c r="K58" s="80">
        <v>0.1</v>
      </c>
    </row>
    <row r="59" spans="1:11" x14ac:dyDescent="0.2">
      <c r="A59" s="52" t="s">
        <v>98</v>
      </c>
      <c r="B59" s="48">
        <v>0.6</v>
      </c>
      <c r="C59" s="48">
        <f>VLOOKUP($A59,[1]Aug!$A:$D,3,0)</f>
        <v>0.6</v>
      </c>
      <c r="D59" s="49">
        <f t="shared" si="8"/>
        <v>0</v>
      </c>
      <c r="E59" s="82">
        <f>B59+Jul!E59</f>
        <v>3.5</v>
      </c>
      <c r="F59" s="82">
        <f>C59+Jul!F59</f>
        <v>5.4999999999999991</v>
      </c>
      <c r="G59" s="49">
        <f t="shared" si="9"/>
        <v>-0.36363636363636354</v>
      </c>
      <c r="J59" s="80">
        <v>0.1</v>
      </c>
      <c r="K59" s="80">
        <v>0.4</v>
      </c>
    </row>
    <row r="60" spans="1:11" x14ac:dyDescent="0.2">
      <c r="A60" s="52" t="s">
        <v>97</v>
      </c>
      <c r="B60" s="48">
        <v>0.1</v>
      </c>
      <c r="C60" s="48">
        <f>VLOOKUP($A60,[1]Aug!$A:$D,3,0)</f>
        <v>0.1</v>
      </c>
      <c r="D60" s="49">
        <f t="shared" si="8"/>
        <v>0</v>
      </c>
      <c r="E60" s="82">
        <f>B60+Jul!E60</f>
        <v>0.99999999999999989</v>
      </c>
      <c r="F60" s="82">
        <f>C60+Jul!F60</f>
        <v>4</v>
      </c>
      <c r="G60" s="49">
        <f t="shared" si="9"/>
        <v>-0.75</v>
      </c>
      <c r="J60" s="80">
        <v>0</v>
      </c>
      <c r="K60" s="80">
        <v>0</v>
      </c>
    </row>
    <row r="61" spans="1:11" x14ac:dyDescent="0.2">
      <c r="A61" s="52" t="s">
        <v>96</v>
      </c>
      <c r="B61" s="48">
        <v>0.3</v>
      </c>
      <c r="C61" s="48">
        <f>VLOOKUP($A61,[1]Aug!$A:$D,3,0)</f>
        <v>0.4</v>
      </c>
      <c r="D61" s="49">
        <f t="shared" si="8"/>
        <v>-0.25000000000000011</v>
      </c>
      <c r="E61" s="82">
        <f>B61+Jul!E61</f>
        <v>3.1</v>
      </c>
      <c r="F61" s="82">
        <f>C61+Jul!F61</f>
        <v>11.4</v>
      </c>
      <c r="G61" s="49">
        <f t="shared" si="9"/>
        <v>-0.72807017543859653</v>
      </c>
      <c r="J61" s="80">
        <v>0</v>
      </c>
      <c r="K61" s="80">
        <v>0.1</v>
      </c>
    </row>
    <row r="62" spans="1:11" x14ac:dyDescent="0.2">
      <c r="A62" s="52" t="s">
        <v>95</v>
      </c>
      <c r="B62" s="48">
        <v>0.2</v>
      </c>
      <c r="C62" s="48">
        <f>VLOOKUP($A62,[1]Aug!$A:$D,3,0)</f>
        <v>0.4</v>
      </c>
      <c r="D62" s="49">
        <f t="shared" si="8"/>
        <v>-0.5</v>
      </c>
      <c r="E62" s="82">
        <f>B62+Jul!E62</f>
        <v>2.3000000000000003</v>
      </c>
      <c r="F62" s="82">
        <f>C62+Jul!F62</f>
        <v>8.9</v>
      </c>
      <c r="G62" s="49">
        <f t="shared" si="9"/>
        <v>-0.7415730337078652</v>
      </c>
      <c r="J62" s="80">
        <v>0</v>
      </c>
      <c r="K62" s="80">
        <v>0.1</v>
      </c>
    </row>
    <row r="63" spans="1:11" x14ac:dyDescent="0.2">
      <c r="A63" s="51"/>
      <c r="B63" s="48"/>
      <c r="C63" s="48"/>
      <c r="D63" s="49"/>
      <c r="E63" s="82">
        <f>B63+Jul!E63</f>
        <v>0</v>
      </c>
      <c r="F63" s="82">
        <f>C63+Jul!F63</f>
        <v>0</v>
      </c>
      <c r="G63" s="49"/>
      <c r="J63" s="80"/>
      <c r="K63" s="80"/>
    </row>
    <row r="64" spans="1:11" x14ac:dyDescent="0.2">
      <c r="A64" s="52" t="s">
        <v>92</v>
      </c>
      <c r="B64" s="48">
        <v>2.4</v>
      </c>
      <c r="C64" s="48">
        <f>VLOOKUP($A64,[1]Aug!$A:$D,3,0)</f>
        <v>4.2</v>
      </c>
      <c r="D64" s="49">
        <f t="shared" ref="D64:D73" si="10">$B64/C64-1</f>
        <v>-0.4285714285714286</v>
      </c>
      <c r="E64" s="82">
        <f>B64+Jul!E64</f>
        <v>15.799999999999999</v>
      </c>
      <c r="F64" s="82">
        <f>C64+Jul!F64</f>
        <v>105.8</v>
      </c>
      <c r="G64" s="49">
        <f t="shared" ref="G64:G73" si="11">$E64/F64-1</f>
        <v>-0.85066162570888471</v>
      </c>
      <c r="J64" s="80">
        <v>0.7</v>
      </c>
      <c r="K64" s="80">
        <v>1.5</v>
      </c>
    </row>
    <row r="65" spans="1:11" x14ac:dyDescent="0.2">
      <c r="A65" s="52" t="s">
        <v>91</v>
      </c>
      <c r="B65" s="48">
        <v>0.7</v>
      </c>
      <c r="C65" s="48">
        <f>VLOOKUP($A65,[1]Aug!$A:$D,3,0)</f>
        <v>1.1000000000000001</v>
      </c>
      <c r="D65" s="49">
        <f t="shared" si="10"/>
        <v>-0.36363636363636376</v>
      </c>
      <c r="E65" s="82">
        <f>B65+Jul!E65</f>
        <v>7.3</v>
      </c>
      <c r="F65" s="82">
        <f>C65+Jul!F65</f>
        <v>21.800000000000004</v>
      </c>
      <c r="G65" s="49">
        <f t="shared" si="11"/>
        <v>-0.6651376146788992</v>
      </c>
      <c r="J65" s="80">
        <v>0</v>
      </c>
      <c r="K65" s="80">
        <v>0.2</v>
      </c>
    </row>
    <row r="66" spans="1:11" x14ac:dyDescent="0.2">
      <c r="A66" s="56" t="s">
        <v>90</v>
      </c>
      <c r="B66" s="48">
        <v>0.3</v>
      </c>
      <c r="C66" s="48">
        <f>VLOOKUP($A66,[1]Aug!$A:$D,3,0)</f>
        <v>0.3</v>
      </c>
      <c r="D66" s="49">
        <f t="shared" si="10"/>
        <v>0</v>
      </c>
      <c r="E66" s="82">
        <f>B66+Jul!E66</f>
        <v>1.9000000000000001</v>
      </c>
      <c r="F66" s="82">
        <f>C66+Jul!F66</f>
        <v>5.9999999999999991</v>
      </c>
      <c r="G66" s="49">
        <f t="shared" si="11"/>
        <v>-0.68333333333333324</v>
      </c>
      <c r="J66" s="80">
        <v>0</v>
      </c>
      <c r="K66" s="80">
        <v>0.1</v>
      </c>
    </row>
    <row r="67" spans="1:11" x14ac:dyDescent="0.2">
      <c r="A67" s="52" t="s">
        <v>4</v>
      </c>
      <c r="B67" s="48">
        <v>0.1</v>
      </c>
      <c r="C67" s="48">
        <f>VLOOKUP($A67,[1]Aug!$A:$D,3,0)</f>
        <v>0.1</v>
      </c>
      <c r="D67" s="49">
        <f t="shared" si="10"/>
        <v>0</v>
      </c>
      <c r="E67" s="82">
        <f>B67+Jul!E67</f>
        <v>0.9</v>
      </c>
      <c r="F67" s="82">
        <f>C67+Jul!F67</f>
        <v>2.5999999999999996</v>
      </c>
      <c r="G67" s="49">
        <f t="shared" si="11"/>
        <v>-0.65384615384615374</v>
      </c>
      <c r="J67" s="80">
        <v>0</v>
      </c>
      <c r="K67" s="80">
        <v>0</v>
      </c>
    </row>
    <row r="68" spans="1:11" x14ac:dyDescent="0.2">
      <c r="A68" s="52" t="s">
        <v>3</v>
      </c>
      <c r="B68" s="48">
        <v>0.8</v>
      </c>
      <c r="C68" s="48">
        <f>VLOOKUP($A68,[1]Aug!$A:$D,3,0)</f>
        <v>0.5</v>
      </c>
      <c r="D68" s="49">
        <f t="shared" si="10"/>
        <v>0.60000000000000009</v>
      </c>
      <c r="E68" s="82">
        <f>B68+Jul!E68</f>
        <v>3.3</v>
      </c>
      <c r="F68" s="82">
        <f>C68+Jul!F68</f>
        <v>6.1</v>
      </c>
      <c r="G68" s="49">
        <f t="shared" si="11"/>
        <v>-0.45901639344262291</v>
      </c>
      <c r="J68" s="80">
        <v>0.1</v>
      </c>
      <c r="K68" s="80">
        <v>0.2</v>
      </c>
    </row>
    <row r="69" spans="1:11" x14ac:dyDescent="0.2">
      <c r="A69" s="52" t="s">
        <v>89</v>
      </c>
      <c r="B69" s="48">
        <v>3.8</v>
      </c>
      <c r="C69" s="48">
        <f>VLOOKUP($A69,[1]Aug!$A:$D,3,0)</f>
        <v>5.3</v>
      </c>
      <c r="D69" s="49">
        <f t="shared" si="10"/>
        <v>-0.28301886792452835</v>
      </c>
      <c r="E69" s="82">
        <f>B69+Jul!E69</f>
        <v>19.2</v>
      </c>
      <c r="F69" s="82">
        <f>C69+Jul!F69</f>
        <v>71.7</v>
      </c>
      <c r="G69" s="49">
        <f t="shared" si="11"/>
        <v>-0.73221757322175729</v>
      </c>
      <c r="J69" s="80">
        <v>0.1</v>
      </c>
      <c r="K69" s="80">
        <v>0.5</v>
      </c>
    </row>
    <row r="70" spans="1:11" x14ac:dyDescent="0.2">
      <c r="A70" s="52" t="s">
        <v>82</v>
      </c>
      <c r="B70" s="48">
        <v>2.2999999999999998</v>
      </c>
      <c r="C70" s="48">
        <f>VLOOKUP($A70,[1]Aug!$A:$D,3,0)</f>
        <v>2.8</v>
      </c>
      <c r="D70" s="49">
        <f t="shared" si="10"/>
        <v>-0.1785714285714286</v>
      </c>
      <c r="E70" s="82">
        <f>B70+Jul!E70</f>
        <v>16.900000000000002</v>
      </c>
      <c r="F70" s="82">
        <f>C70+Jul!F70</f>
        <v>26.000000000000004</v>
      </c>
      <c r="G70" s="49">
        <f t="shared" si="11"/>
        <v>-0.35</v>
      </c>
      <c r="J70" s="80">
        <v>0.1</v>
      </c>
      <c r="K70" s="80">
        <v>0.5</v>
      </c>
    </row>
    <row r="71" spans="1:11" x14ac:dyDescent="0.2">
      <c r="A71" s="52" t="s">
        <v>94</v>
      </c>
      <c r="B71" s="48">
        <v>1.3</v>
      </c>
      <c r="C71" s="48">
        <f>VLOOKUP($A71,[1]Aug!$A:$D,3,0)</f>
        <v>0.8</v>
      </c>
      <c r="D71" s="49">
        <f t="shared" si="10"/>
        <v>0.625</v>
      </c>
      <c r="E71" s="82">
        <f>B71+Jul!E71</f>
        <v>10.5</v>
      </c>
      <c r="F71" s="82">
        <f>C71+Jul!F71</f>
        <v>19.799999999999997</v>
      </c>
      <c r="G71" s="49">
        <f t="shared" si="11"/>
        <v>-0.46969696969696961</v>
      </c>
      <c r="J71" s="80">
        <v>0.4</v>
      </c>
      <c r="K71" s="80">
        <v>1</v>
      </c>
    </row>
    <row r="72" spans="1:11" x14ac:dyDescent="0.2">
      <c r="A72" s="52" t="s">
        <v>87</v>
      </c>
      <c r="B72" s="48">
        <v>0.4</v>
      </c>
      <c r="C72" s="48">
        <f>VLOOKUP($A72,[1]Aug!$A:$D,3,0)</f>
        <v>0.6</v>
      </c>
      <c r="D72" s="49">
        <f t="shared" si="10"/>
        <v>-0.33333333333333326</v>
      </c>
      <c r="E72" s="82">
        <f>B72+Jul!E72</f>
        <v>4.2</v>
      </c>
      <c r="F72" s="82">
        <f>C72+Jul!F72</f>
        <v>13.7</v>
      </c>
      <c r="G72" s="49">
        <f t="shared" si="11"/>
        <v>-0.6934306569343065</v>
      </c>
      <c r="J72" s="80">
        <v>0.2</v>
      </c>
      <c r="K72" s="80">
        <v>0.6</v>
      </c>
    </row>
    <row r="73" spans="1:11" x14ac:dyDescent="0.2">
      <c r="A73" s="52" t="s">
        <v>93</v>
      </c>
      <c r="B73" s="48">
        <v>2.6</v>
      </c>
      <c r="C73" s="48">
        <f>VLOOKUP($A73,[1]Aug!$A:$D,3,0)</f>
        <v>2.7</v>
      </c>
      <c r="D73" s="49">
        <f t="shared" si="10"/>
        <v>-3.703703703703709E-2</v>
      </c>
      <c r="E73" s="82">
        <f>B73+Jul!E73</f>
        <v>12.4</v>
      </c>
      <c r="F73" s="82">
        <f>C73+Jul!F73</f>
        <v>22.8</v>
      </c>
      <c r="G73" s="49">
        <f t="shared" si="11"/>
        <v>-0.45614035087719296</v>
      </c>
      <c r="J73" s="80">
        <v>0.7</v>
      </c>
      <c r="K73" s="80">
        <v>1.7</v>
      </c>
    </row>
    <row r="74" spans="1:11" x14ac:dyDescent="0.2">
      <c r="A74" s="51"/>
      <c r="B74" s="48"/>
      <c r="C74" s="48"/>
      <c r="D74" s="49"/>
      <c r="E74" s="82"/>
      <c r="F74" s="82"/>
      <c r="G74" s="49"/>
      <c r="J74" s="80"/>
      <c r="K74" s="80"/>
    </row>
    <row r="75" spans="1:11" x14ac:dyDescent="0.2">
      <c r="A75" s="50" t="s">
        <v>62</v>
      </c>
      <c r="B75" s="105">
        <v>90</v>
      </c>
      <c r="C75" s="105">
        <f>VLOOKUP($A75,[1]Aug!$A:$D,3,0)</f>
        <v>85.8</v>
      </c>
      <c r="D75" s="106">
        <f>$B75/C75-1</f>
        <v>4.8951048951048959E-2</v>
      </c>
      <c r="E75" s="117">
        <f>B75+Jul!E75</f>
        <v>600.4</v>
      </c>
      <c r="F75" s="117">
        <f>C75+Jul!F75</f>
        <v>817.4</v>
      </c>
      <c r="G75" s="106">
        <f t="shared" ref="G75:G78" si="12">$E75/F75-1</f>
        <v>-0.26547589919256176</v>
      </c>
      <c r="H75" s="115"/>
      <c r="I75" s="115"/>
      <c r="J75" s="108">
        <v>2.4</v>
      </c>
      <c r="K75" s="108">
        <v>18.3</v>
      </c>
    </row>
    <row r="76" spans="1:11" x14ac:dyDescent="0.2">
      <c r="A76" s="52" t="s">
        <v>312</v>
      </c>
      <c r="B76" s="48">
        <v>71</v>
      </c>
      <c r="C76" s="48">
        <f>VLOOKUP($A76,[1]Aug!$A:$D,3,0)</f>
        <v>63.1</v>
      </c>
      <c r="D76" s="49">
        <f>$B76/C76-1</f>
        <v>0.12519809825673534</v>
      </c>
      <c r="E76" s="82">
        <f>B76+Jul!E76</f>
        <v>473.90000000000003</v>
      </c>
      <c r="F76" s="82">
        <f>C76+Jul!F76</f>
        <v>622.20000000000005</v>
      </c>
      <c r="G76" s="49">
        <f t="shared" si="12"/>
        <v>-0.23834779813564766</v>
      </c>
      <c r="J76" s="80">
        <v>1.6</v>
      </c>
      <c r="K76" s="80">
        <v>13.7</v>
      </c>
    </row>
    <row r="77" spans="1:11" x14ac:dyDescent="0.2">
      <c r="A77" s="52" t="s">
        <v>103</v>
      </c>
      <c r="B77" s="48">
        <v>3.1</v>
      </c>
      <c r="C77" s="48">
        <f>VLOOKUP($A77,[1]Aug!$A:$D,3,0)</f>
        <v>3.3</v>
      </c>
      <c r="D77" s="49">
        <f>$B77/C77-1</f>
        <v>-6.0606060606060552E-2</v>
      </c>
      <c r="E77" s="82">
        <f>B77+Jul!E77</f>
        <v>18.700000000000003</v>
      </c>
      <c r="F77" s="82">
        <f>C77+Jul!F77</f>
        <v>24.7</v>
      </c>
      <c r="G77" s="49">
        <f t="shared" si="12"/>
        <v>-0.24291497975708487</v>
      </c>
      <c r="J77" s="80">
        <v>0.2</v>
      </c>
      <c r="K77" s="80">
        <v>0.9</v>
      </c>
    </row>
    <row r="78" spans="1:11" x14ac:dyDescent="0.2">
      <c r="A78" s="52" t="s">
        <v>102</v>
      </c>
      <c r="B78" s="48">
        <v>6</v>
      </c>
      <c r="C78" s="48">
        <f>VLOOKUP($A78,[1]Aug!$A:$D,3,0)</f>
        <v>7.1</v>
      </c>
      <c r="D78" s="49">
        <f>$B78/C78-1</f>
        <v>-0.15492957746478864</v>
      </c>
      <c r="E78" s="82">
        <f>B78+Jul!E78</f>
        <v>34.099999999999994</v>
      </c>
      <c r="F78" s="82">
        <f>C78+Jul!F78</f>
        <v>61.1</v>
      </c>
      <c r="G78" s="49">
        <f t="shared" si="12"/>
        <v>-0.44189852700491006</v>
      </c>
      <c r="J78" s="80">
        <v>0.2</v>
      </c>
      <c r="K78" s="80">
        <v>1</v>
      </c>
    </row>
    <row r="79" spans="1:11" x14ac:dyDescent="0.2">
      <c r="A79" s="51"/>
      <c r="B79" s="48"/>
      <c r="C79" s="48"/>
      <c r="D79" s="49"/>
      <c r="E79" s="82"/>
      <c r="F79" s="82"/>
      <c r="G79" s="49"/>
      <c r="J79" s="80"/>
      <c r="K79" s="80"/>
    </row>
    <row r="80" spans="1:11" x14ac:dyDescent="0.2">
      <c r="A80" s="50" t="s">
        <v>313</v>
      </c>
      <c r="B80" s="105">
        <v>4.2</v>
      </c>
      <c r="C80" s="105"/>
      <c r="D80" s="106"/>
      <c r="E80" s="117">
        <f>B80+Jul!E80</f>
        <v>25.5</v>
      </c>
      <c r="F80" s="117">
        <f>C80+Jul!F80</f>
        <v>30.85</v>
      </c>
      <c r="G80" s="106">
        <f t="shared" ref="G80:G86" si="13">$E80/F80-1</f>
        <v>-0.17341977309562406</v>
      </c>
      <c r="H80" s="115"/>
      <c r="I80" s="115"/>
      <c r="J80" s="108">
        <v>0.2</v>
      </c>
      <c r="K80" s="108">
        <v>1.2</v>
      </c>
    </row>
    <row r="81" spans="1:11" x14ac:dyDescent="0.2">
      <c r="A81" s="50" t="s">
        <v>314</v>
      </c>
      <c r="B81" s="105">
        <v>8.9</v>
      </c>
      <c r="C81" s="105"/>
      <c r="D81" s="106"/>
      <c r="E81" s="117">
        <f>B81+Jul!E81</f>
        <v>66.900000000000006</v>
      </c>
      <c r="F81" s="117">
        <f>C81+Jul!F81</f>
        <v>47.849999999999994</v>
      </c>
      <c r="G81" s="106">
        <f t="shared" si="13"/>
        <v>0.39811912225705348</v>
      </c>
      <c r="H81" s="115"/>
      <c r="I81" s="115"/>
      <c r="J81" s="108">
        <v>0.4</v>
      </c>
      <c r="K81" s="108">
        <v>2.4</v>
      </c>
    </row>
    <row r="82" spans="1:11" x14ac:dyDescent="0.2">
      <c r="A82" s="52" t="s">
        <v>148</v>
      </c>
      <c r="B82" s="48">
        <v>0.3</v>
      </c>
      <c r="C82" s="48">
        <f>VLOOKUP($A82,[1]Aug!$A:$D,3,0)</f>
        <v>0.4</v>
      </c>
      <c r="D82" s="49">
        <f t="shared" ref="D82:D86" si="14">$B82/C82-1</f>
        <v>-0.25000000000000011</v>
      </c>
      <c r="E82" s="82">
        <f>B82+Jul!E82</f>
        <v>1.7000000000000002</v>
      </c>
      <c r="F82" s="82">
        <f>C82+Jul!F82</f>
        <v>3.6</v>
      </c>
      <c r="G82" s="49">
        <f t="shared" si="13"/>
        <v>-0.52777777777777768</v>
      </c>
      <c r="J82" s="80">
        <v>0</v>
      </c>
      <c r="K82" s="80">
        <v>0.1</v>
      </c>
    </row>
    <row r="83" spans="1:11" x14ac:dyDescent="0.2">
      <c r="A83" s="52" t="s">
        <v>104</v>
      </c>
      <c r="B83" s="48">
        <v>1.9</v>
      </c>
      <c r="C83" s="48">
        <f>VLOOKUP($A83,[1]Aug!$A:$D,3,0)</f>
        <v>2.2999999999999998</v>
      </c>
      <c r="D83" s="49">
        <f t="shared" si="14"/>
        <v>-0.17391304347826086</v>
      </c>
      <c r="E83" s="82">
        <f>B83+Jul!E83</f>
        <v>14.9</v>
      </c>
      <c r="F83" s="82">
        <f>C83+Jul!F83</f>
        <v>24.900000000000002</v>
      </c>
      <c r="G83" s="49">
        <f t="shared" si="13"/>
        <v>-0.40160642570281124</v>
      </c>
      <c r="J83" s="80">
        <v>0.1</v>
      </c>
      <c r="K83" s="80">
        <v>0.3</v>
      </c>
    </row>
    <row r="84" spans="1:11" x14ac:dyDescent="0.2">
      <c r="A84" s="52" t="s">
        <v>105</v>
      </c>
      <c r="B84" s="48">
        <v>4.2</v>
      </c>
      <c r="C84" s="48">
        <f>VLOOKUP($A84,[1]Aug!$A:$D,3,0)</f>
        <v>5.4</v>
      </c>
      <c r="D84" s="49">
        <f t="shared" si="14"/>
        <v>-0.22222222222222221</v>
      </c>
      <c r="E84" s="82">
        <f>B84+Jul!E84</f>
        <v>32.800000000000004</v>
      </c>
      <c r="F84" s="82">
        <f>C84+Jul!F84</f>
        <v>43.8</v>
      </c>
      <c r="G84" s="49">
        <f t="shared" si="13"/>
        <v>-0.25114155251141534</v>
      </c>
      <c r="J84" s="80">
        <v>0.1</v>
      </c>
      <c r="K84" s="80">
        <v>0.9</v>
      </c>
    </row>
    <row r="85" spans="1:11" x14ac:dyDescent="0.2">
      <c r="A85" s="52" t="s">
        <v>106</v>
      </c>
      <c r="B85" s="48">
        <v>0.4</v>
      </c>
      <c r="C85" s="48">
        <f>VLOOKUP($A85,[1]Aug!$A:$D,3,0)</f>
        <v>0.7</v>
      </c>
      <c r="D85" s="49">
        <f t="shared" si="14"/>
        <v>-0.42857142857142849</v>
      </c>
      <c r="E85" s="82">
        <f>B85+Jul!E85</f>
        <v>3.4999999999999996</v>
      </c>
      <c r="F85" s="82">
        <f>C85+Jul!F85</f>
        <v>6.9</v>
      </c>
      <c r="G85" s="49">
        <f t="shared" si="13"/>
        <v>-0.49275362318840588</v>
      </c>
      <c r="J85" s="80">
        <v>0</v>
      </c>
      <c r="K85" s="80">
        <v>0.2</v>
      </c>
    </row>
    <row r="86" spans="1:11" x14ac:dyDescent="0.2">
      <c r="A86" s="52" t="s">
        <v>107</v>
      </c>
      <c r="B86" s="48">
        <v>1</v>
      </c>
      <c r="C86" s="48">
        <f>VLOOKUP($A86,[1]Aug!$A:$D,3,0)</f>
        <v>1.2</v>
      </c>
      <c r="D86" s="49">
        <f t="shared" si="14"/>
        <v>-0.16666666666666663</v>
      </c>
      <c r="E86" s="82">
        <f>B86+Jul!E86</f>
        <v>7.4999999999999991</v>
      </c>
      <c r="F86" s="82">
        <f>C86+Jul!F86</f>
        <v>9.7999999999999989</v>
      </c>
      <c r="G86" s="49">
        <f t="shared" si="13"/>
        <v>-0.23469387755102045</v>
      </c>
      <c r="J86" s="80">
        <v>0.1</v>
      </c>
      <c r="K86" s="80">
        <v>0.6</v>
      </c>
    </row>
    <row r="87" spans="1:11" x14ac:dyDescent="0.2">
      <c r="A87" s="51"/>
      <c r="B87" s="48"/>
      <c r="C87" s="48"/>
      <c r="D87" s="49"/>
      <c r="E87" s="82"/>
      <c r="F87" s="82"/>
      <c r="G87" s="49"/>
      <c r="J87" s="80"/>
      <c r="K87" s="80"/>
    </row>
    <row r="88" spans="1:11" x14ac:dyDescent="0.2">
      <c r="A88" s="50" t="s">
        <v>73</v>
      </c>
      <c r="B88" s="105">
        <v>2.2999999999999998</v>
      </c>
      <c r="C88" s="105">
        <f>VLOOKUP($A88,[1]Aug!$A:$D,3,0)</f>
        <v>3.2</v>
      </c>
      <c r="D88" s="106">
        <f>$B88/C88-1</f>
        <v>-0.28125000000000011</v>
      </c>
      <c r="E88" s="117">
        <f>B88+Jul!E88</f>
        <v>14.599999999999998</v>
      </c>
      <c r="F88" s="117">
        <f>C88+Jul!F88</f>
        <v>31.7</v>
      </c>
      <c r="G88" s="106">
        <f t="shared" ref="G88:G90" si="15">$E88/F88-1</f>
        <v>-0.5394321766561514</v>
      </c>
      <c r="H88" s="115"/>
      <c r="I88" s="115"/>
      <c r="J88" s="108">
        <v>0.1</v>
      </c>
      <c r="K88" s="108">
        <v>0.6</v>
      </c>
    </row>
    <row r="89" spans="1:11" x14ac:dyDescent="0.2">
      <c r="A89" s="52" t="s">
        <v>126</v>
      </c>
      <c r="B89" s="48">
        <v>2</v>
      </c>
      <c r="C89" s="48">
        <f>VLOOKUP($A89,[1]Aug!$A:$D,3,0)</f>
        <v>2.7</v>
      </c>
      <c r="D89" s="49">
        <f>$B89/C89-1</f>
        <v>-0.2592592592592593</v>
      </c>
      <c r="E89" s="82">
        <f>B89+Jul!E89</f>
        <v>13.4</v>
      </c>
      <c r="F89" s="82">
        <f>C89+Jul!F89</f>
        <v>27.2</v>
      </c>
      <c r="G89" s="49">
        <f t="shared" si="15"/>
        <v>-0.50735294117647056</v>
      </c>
      <c r="J89" s="80">
        <v>0.1</v>
      </c>
      <c r="K89" s="80">
        <v>0.5</v>
      </c>
    </row>
    <row r="90" spans="1:11" x14ac:dyDescent="0.2">
      <c r="A90" s="52" t="s">
        <v>127</v>
      </c>
      <c r="B90" s="48">
        <v>0.2</v>
      </c>
      <c r="C90" s="48">
        <f>VLOOKUP($A90,[1]Aug!$A:$D,3,0)</f>
        <v>0.4</v>
      </c>
      <c r="D90" s="49">
        <f>$B90/C90-1</f>
        <v>-0.5</v>
      </c>
      <c r="E90" s="82">
        <f>B90+Jul!E90</f>
        <v>0.89999999999999991</v>
      </c>
      <c r="F90" s="82">
        <f>C90+Jul!F90</f>
        <v>3.8</v>
      </c>
      <c r="G90" s="49">
        <f t="shared" si="15"/>
        <v>-0.76315789473684215</v>
      </c>
      <c r="J90" s="80">
        <v>0</v>
      </c>
      <c r="K90" s="80">
        <v>0.1</v>
      </c>
    </row>
  </sheetData>
  <mergeCells count="4">
    <mergeCell ref="J8:K8"/>
    <mergeCell ref="A7:A8"/>
    <mergeCell ref="B7:C7"/>
    <mergeCell ref="E7:F7"/>
  </mergeCells>
  <conditionalFormatting sqref="D9:G90 A9:B90 C80:C81 J9:K90">
    <cfRule type="containsBlanks" dxfId="25" priority="13">
      <formula>LEN(TRIM(A9))=0</formula>
    </cfRule>
  </conditionalFormatting>
  <conditionalFormatting sqref="D9:D90 G9:G90">
    <cfRule type="cellIs" dxfId="24" priority="11" operator="lessThan">
      <formula>0</formula>
    </cfRule>
    <cfRule type="cellIs" dxfId="23" priority="12" operator="greaterThan">
      <formula>0</formula>
    </cfRule>
  </conditionalFormatting>
  <conditionalFormatting sqref="C9:C79 C82:C90">
    <cfRule type="containsBlanks" dxfId="22" priority="4">
      <formula>LEN(TRIM(C9))=0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90"/>
  <sheetViews>
    <sheetView zoomScaleNormal="100" workbookViewId="0">
      <selection activeCell="M82" sqref="M82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11.5" style="43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140</v>
      </c>
      <c r="C7" s="227"/>
      <c r="D7" s="78" t="s">
        <v>315</v>
      </c>
      <c r="E7" s="230" t="str">
        <f>CONCATENATE("January-",B7)</f>
        <v>January-September</v>
      </c>
      <c r="F7" s="230"/>
      <c r="G7" s="79" t="s">
        <v>315</v>
      </c>
      <c r="H7" s="44"/>
      <c r="I7" s="44"/>
      <c r="J7" s="81" t="str">
        <f>B7</f>
        <v>September</v>
      </c>
      <c r="K7" s="81" t="str">
        <f>E7</f>
        <v>January-September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166" customFormat="1" ht="14.25" x14ac:dyDescent="0.2">
      <c r="A9" s="113" t="s">
        <v>128</v>
      </c>
      <c r="B9" s="128">
        <v>249.8</v>
      </c>
      <c r="C9" s="128">
        <f>VLOOKUP($A9,[1]Sep!$A:$D,3,0)</f>
        <v>405</v>
      </c>
      <c r="D9" s="114">
        <f>$B9/C9-1</f>
        <v>-0.38320987654320982</v>
      </c>
      <c r="E9" s="116">
        <f>B9+Aug!E9</f>
        <v>1744.5000000000002</v>
      </c>
      <c r="F9" s="116">
        <f>C9+Aug!F9</f>
        <v>3295</v>
      </c>
      <c r="G9" s="114">
        <f>$E9/F9-1</f>
        <v>-0.47056145675265548</v>
      </c>
      <c r="H9" s="129"/>
      <c r="I9" s="129"/>
      <c r="J9" s="130">
        <v>27.8</v>
      </c>
      <c r="K9" s="130">
        <v>84.2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s="165" customFormat="1" x14ac:dyDescent="0.2">
      <c r="A10" s="112" t="s">
        <v>7</v>
      </c>
      <c r="B10" s="105">
        <v>19.399999999999999</v>
      </c>
      <c r="C10" s="105">
        <f>VLOOKUP($A10,[1]Sep!$A:$D,3,0)</f>
        <v>45.2</v>
      </c>
      <c r="D10" s="106">
        <f>$B10/C10-1</f>
        <v>-0.57079646017699126</v>
      </c>
      <c r="E10" s="117">
        <f>B10+Aug!E10</f>
        <v>97.9</v>
      </c>
      <c r="F10" s="117">
        <f>C10+Aug!F10</f>
        <v>376.5</v>
      </c>
      <c r="G10" s="106">
        <f>$E10/F10-1</f>
        <v>-0.73997343957503325</v>
      </c>
      <c r="H10" s="115"/>
      <c r="I10" s="115"/>
      <c r="J10" s="108">
        <v>1.9</v>
      </c>
      <c r="K10" s="108">
        <v>7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x14ac:dyDescent="0.2">
      <c r="A11" s="51"/>
      <c r="B11" s="48"/>
      <c r="C11" s="48"/>
      <c r="D11" s="49"/>
      <c r="E11" s="82"/>
      <c r="F11" s="82"/>
      <c r="G11" s="49"/>
      <c r="J11" s="80"/>
      <c r="K11" s="80"/>
    </row>
    <row r="12" spans="1:25" s="165" customFormat="1" x14ac:dyDescent="0.2">
      <c r="A12" s="112" t="s">
        <v>1</v>
      </c>
      <c r="B12" s="105">
        <v>12.5</v>
      </c>
      <c r="C12" s="105">
        <f>VLOOKUP($A12,[1]Sep!$A:$D,3,0)</f>
        <v>37.599999999999994</v>
      </c>
      <c r="D12" s="106">
        <f t="shared" ref="D12:D22" si="0">$B12/C12-1</f>
        <v>-0.66755319148936165</v>
      </c>
      <c r="E12" s="117">
        <f>B12+Aug!E12</f>
        <v>49.300000000000004</v>
      </c>
      <c r="F12" s="117">
        <f>C12+Aug!F12</f>
        <v>301</v>
      </c>
      <c r="G12" s="106">
        <f t="shared" ref="G12:G22" si="1">$E12/F12-1</f>
        <v>-0.83621262458471757</v>
      </c>
      <c r="H12" s="115"/>
      <c r="I12" s="115"/>
      <c r="J12" s="108">
        <v>0.5</v>
      </c>
      <c r="K12" s="108">
        <v>1.8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x14ac:dyDescent="0.2">
      <c r="A13" s="52" t="s">
        <v>120</v>
      </c>
      <c r="B13" s="48">
        <v>4.3</v>
      </c>
      <c r="C13" s="48">
        <f>VLOOKUP($A13,[1]Sep!$A:$D,3,0)</f>
        <v>5.9</v>
      </c>
      <c r="D13" s="49">
        <f t="shared" si="0"/>
        <v>-0.27118644067796616</v>
      </c>
      <c r="E13" s="82">
        <f>B13+Aug!E13</f>
        <v>14.8</v>
      </c>
      <c r="F13" s="82">
        <f>C13+Aug!F13</f>
        <v>52.4</v>
      </c>
      <c r="G13" s="49">
        <f t="shared" si="1"/>
        <v>-0.71755725190839692</v>
      </c>
      <c r="J13" s="80">
        <v>0.1</v>
      </c>
      <c r="K13" s="80">
        <v>0.2</v>
      </c>
    </row>
    <row r="14" spans="1:25" x14ac:dyDescent="0.2">
      <c r="A14" s="52" t="s">
        <v>130</v>
      </c>
      <c r="B14" s="48">
        <v>0.3</v>
      </c>
      <c r="C14" s="48">
        <f>VLOOKUP($A14,[1]Sep!$A:$D,3,0)</f>
        <v>0.7</v>
      </c>
      <c r="D14" s="49">
        <f t="shared" si="0"/>
        <v>-0.5714285714285714</v>
      </c>
      <c r="E14" s="82">
        <f>B14+Aug!E14</f>
        <v>0.5</v>
      </c>
      <c r="F14" s="82">
        <f>C14+Aug!F14</f>
        <v>7.2</v>
      </c>
      <c r="G14" s="49">
        <f t="shared" si="1"/>
        <v>-0.93055555555555558</v>
      </c>
      <c r="J14" s="80">
        <v>0</v>
      </c>
      <c r="K14" s="80">
        <v>0</v>
      </c>
    </row>
    <row r="15" spans="1:25" x14ac:dyDescent="0.2">
      <c r="A15" s="52" t="s">
        <v>119</v>
      </c>
      <c r="B15" s="48">
        <v>1.7</v>
      </c>
      <c r="C15" s="48">
        <f>VLOOKUP($A15,[1]Sep!$A:$D,3,0)</f>
        <v>3.1</v>
      </c>
      <c r="D15" s="49">
        <f t="shared" si="0"/>
        <v>-0.45161290322580649</v>
      </c>
      <c r="E15" s="82">
        <f>B15+Aug!E15</f>
        <v>6.1</v>
      </c>
      <c r="F15" s="82">
        <f>C15+Aug!F15</f>
        <v>26.099999999999998</v>
      </c>
      <c r="G15" s="49">
        <f t="shared" si="1"/>
        <v>-0.76628352490421459</v>
      </c>
      <c r="J15" s="80">
        <v>0</v>
      </c>
      <c r="K15" s="80">
        <v>0.1</v>
      </c>
    </row>
    <row r="16" spans="1:25" ht="12" customHeight="1" x14ac:dyDescent="0.2">
      <c r="A16" s="52" t="s">
        <v>118</v>
      </c>
      <c r="B16" s="48">
        <v>1.2</v>
      </c>
      <c r="C16" s="48">
        <f>VLOOKUP($A16,[1]Sep!$A:$D,3,0)</f>
        <v>13.7</v>
      </c>
      <c r="D16" s="49">
        <f t="shared" si="0"/>
        <v>-0.91240875912408759</v>
      </c>
      <c r="E16" s="82">
        <f>B16+Aug!E16</f>
        <v>3.7</v>
      </c>
      <c r="F16" s="82">
        <f>C16+Aug!F16</f>
        <v>103.5</v>
      </c>
      <c r="G16" s="49">
        <f t="shared" si="1"/>
        <v>-0.9642512077294686</v>
      </c>
      <c r="J16" s="80">
        <v>0</v>
      </c>
      <c r="K16" s="80">
        <v>0.1</v>
      </c>
    </row>
    <row r="17" spans="1:25" x14ac:dyDescent="0.2">
      <c r="A17" s="52" t="s">
        <v>117</v>
      </c>
      <c r="B17" s="48">
        <v>0.8</v>
      </c>
      <c r="C17" s="48">
        <f>VLOOKUP($A17,[1]Sep!$A:$D,3,0)</f>
        <v>2.9</v>
      </c>
      <c r="D17" s="49">
        <f t="shared" si="0"/>
        <v>-0.72413793103448276</v>
      </c>
      <c r="E17" s="82">
        <f>B17+Aug!E17</f>
        <v>3.6000000000000005</v>
      </c>
      <c r="F17" s="82">
        <f>C17+Aug!F17</f>
        <v>17.899999999999999</v>
      </c>
      <c r="G17" s="49">
        <f t="shared" si="1"/>
        <v>-0.7988826815642458</v>
      </c>
      <c r="J17" s="80">
        <v>0.1</v>
      </c>
      <c r="K17" s="80">
        <v>0.2</v>
      </c>
    </row>
    <row r="18" spans="1:25" x14ac:dyDescent="0.2">
      <c r="A18" s="52" t="s">
        <v>116</v>
      </c>
      <c r="B18" s="48">
        <v>0.2</v>
      </c>
      <c r="C18" s="48">
        <f>VLOOKUP($A18,[1]Sep!$A:$D,3,0)</f>
        <v>1.4</v>
      </c>
      <c r="D18" s="49">
        <f t="shared" si="0"/>
        <v>-0.8571428571428571</v>
      </c>
      <c r="E18" s="82">
        <f>B18+Aug!E18</f>
        <v>1</v>
      </c>
      <c r="F18" s="82">
        <f>C18+Aug!F18</f>
        <v>11.700000000000001</v>
      </c>
      <c r="G18" s="49">
        <f t="shared" si="1"/>
        <v>-0.9145299145299145</v>
      </c>
      <c r="J18" s="80">
        <v>0</v>
      </c>
      <c r="K18" s="80">
        <v>0</v>
      </c>
    </row>
    <row r="19" spans="1:25" x14ac:dyDescent="0.2">
      <c r="A19" s="52" t="s">
        <v>311</v>
      </c>
      <c r="B19" s="48">
        <v>1.5</v>
      </c>
      <c r="C19" s="48">
        <f>VLOOKUP($A19,[1]Sep!$A:$D,3,0)</f>
        <v>4.8</v>
      </c>
      <c r="D19" s="49">
        <f t="shared" si="0"/>
        <v>-0.6875</v>
      </c>
      <c r="E19" s="82">
        <f>B19+Aug!E19</f>
        <v>6.5</v>
      </c>
      <c r="F19" s="82">
        <f>C19+Aug!F19</f>
        <v>46.099999999999994</v>
      </c>
      <c r="G19" s="49">
        <f t="shared" si="1"/>
        <v>-0.85900216919739691</v>
      </c>
      <c r="J19" s="80">
        <v>0.1</v>
      </c>
      <c r="K19" s="80">
        <v>0.2</v>
      </c>
    </row>
    <row r="20" spans="1:25" x14ac:dyDescent="0.2">
      <c r="A20" s="52" t="s">
        <v>132</v>
      </c>
      <c r="B20" s="48">
        <v>0.5</v>
      </c>
      <c r="C20" s="48">
        <f>VLOOKUP($A20,[1]Sep!$A:$D,3,0)</f>
        <v>0.9</v>
      </c>
      <c r="D20" s="49">
        <f t="shared" si="0"/>
        <v>-0.44444444444444442</v>
      </c>
      <c r="E20" s="82">
        <f>B20+Aug!E20</f>
        <v>2.5</v>
      </c>
      <c r="F20" s="82">
        <f>C20+Aug!F20</f>
        <v>8.1999999999999993</v>
      </c>
      <c r="G20" s="49">
        <f t="shared" si="1"/>
        <v>-0.69512195121951215</v>
      </c>
      <c r="J20" s="80">
        <v>0</v>
      </c>
      <c r="K20" s="80">
        <v>0.1</v>
      </c>
    </row>
    <row r="21" spans="1:25" x14ac:dyDescent="0.2">
      <c r="A21" s="52" t="s">
        <v>115</v>
      </c>
      <c r="B21" s="48">
        <v>0.1</v>
      </c>
      <c r="C21" s="48">
        <f>VLOOKUP($A21,[1]Sep!$A:$D,3,0)</f>
        <v>0.4</v>
      </c>
      <c r="D21" s="49">
        <f t="shared" si="0"/>
        <v>-0.75</v>
      </c>
      <c r="E21" s="82">
        <f>B21+Aug!E21</f>
        <v>0.79999999999999993</v>
      </c>
      <c r="F21" s="82">
        <f>C21+Aug!F21</f>
        <v>2.7</v>
      </c>
      <c r="G21" s="49">
        <f t="shared" si="1"/>
        <v>-0.70370370370370372</v>
      </c>
      <c r="J21" s="80">
        <v>0</v>
      </c>
      <c r="K21" s="80">
        <v>0</v>
      </c>
    </row>
    <row r="22" spans="1:25" x14ac:dyDescent="0.2">
      <c r="A22" s="52" t="s">
        <v>131</v>
      </c>
      <c r="B22" s="48">
        <v>1.9</v>
      </c>
      <c r="C22" s="48">
        <f>VLOOKUP($A22,[1]Sep!$A:$D,3,0)</f>
        <v>2.7</v>
      </c>
      <c r="D22" s="49">
        <f t="shared" si="0"/>
        <v>-0.29629629629629639</v>
      </c>
      <c r="E22" s="82">
        <f>B22+Aug!E22</f>
        <v>9.8000000000000007</v>
      </c>
      <c r="F22" s="82">
        <f>C22+Aug!F22</f>
        <v>18.399999999999999</v>
      </c>
      <c r="G22" s="49">
        <f t="shared" si="1"/>
        <v>-0.46739130434782605</v>
      </c>
      <c r="J22" s="80">
        <v>0.2</v>
      </c>
      <c r="K22" s="80">
        <v>0.9</v>
      </c>
    </row>
    <row r="23" spans="1:25" x14ac:dyDescent="0.2">
      <c r="A23" s="51"/>
      <c r="B23" s="48"/>
      <c r="C23" s="48"/>
      <c r="D23" s="49"/>
      <c r="E23" s="82"/>
      <c r="F23" s="82"/>
      <c r="G23" s="49"/>
      <c r="J23" s="80"/>
      <c r="K23" s="80"/>
    </row>
    <row r="24" spans="1:25" x14ac:dyDescent="0.2">
      <c r="A24" s="52" t="s">
        <v>112</v>
      </c>
      <c r="B24" s="48">
        <v>1</v>
      </c>
      <c r="C24" s="48">
        <f>VLOOKUP($A24,[1]Sep!$A:$D,3,0)</f>
        <v>1.1000000000000001</v>
      </c>
      <c r="D24" s="49">
        <f>$B24/C24-1</f>
        <v>-9.0909090909090939E-2</v>
      </c>
      <c r="E24" s="82">
        <f>B24+Aug!E24</f>
        <v>7.1</v>
      </c>
      <c r="F24" s="82">
        <f>C24+Aug!F24</f>
        <v>7.3000000000000007</v>
      </c>
      <c r="G24" s="49">
        <f t="shared" ref="G24:G26" si="2">$E24/F24-1</f>
        <v>-2.7397260273972712E-2</v>
      </c>
      <c r="J24" s="80">
        <v>0.7</v>
      </c>
      <c r="K24" s="80">
        <v>3.2</v>
      </c>
    </row>
    <row r="25" spans="1:25" x14ac:dyDescent="0.2">
      <c r="A25" s="52" t="s">
        <v>113</v>
      </c>
      <c r="B25" s="48">
        <v>1.4</v>
      </c>
      <c r="C25" s="48">
        <f>VLOOKUP($A25,[1]Sep!$A:$D,3,0)</f>
        <v>2.2999999999999998</v>
      </c>
      <c r="D25" s="49">
        <f>$B25/C25-1</f>
        <v>-0.39130434782608692</v>
      </c>
      <c r="E25" s="82">
        <f>B25+Aug!E25</f>
        <v>14</v>
      </c>
      <c r="F25" s="82">
        <f>C25+Aug!F25</f>
        <v>27.6</v>
      </c>
      <c r="G25" s="49">
        <f t="shared" si="2"/>
        <v>-0.49275362318840588</v>
      </c>
      <c r="J25" s="80">
        <v>0.4</v>
      </c>
      <c r="K25" s="80">
        <v>1.1000000000000001</v>
      </c>
    </row>
    <row r="26" spans="1:25" ht="14.25" customHeight="1" x14ac:dyDescent="0.2">
      <c r="A26" s="52" t="s">
        <v>114</v>
      </c>
      <c r="B26" s="48">
        <v>1.2</v>
      </c>
      <c r="C26" s="48">
        <f>VLOOKUP($A26,[1]Sep!$A:$D,3,0)</f>
        <v>1.4</v>
      </c>
      <c r="D26" s="49">
        <f>$B26/C26-1</f>
        <v>-0.14285714285714279</v>
      </c>
      <c r="E26" s="82">
        <f>B26+Aug!E26</f>
        <v>12.9</v>
      </c>
      <c r="F26" s="82">
        <f>C26+Aug!F26</f>
        <v>14.7</v>
      </c>
      <c r="G26" s="49">
        <f t="shared" si="2"/>
        <v>-0.12244897959183665</v>
      </c>
      <c r="J26" s="80">
        <v>0</v>
      </c>
      <c r="K26" s="80">
        <v>0.1</v>
      </c>
    </row>
    <row r="27" spans="1:25" x14ac:dyDescent="0.2">
      <c r="A27" s="51"/>
      <c r="B27" s="48"/>
      <c r="C27" s="48"/>
      <c r="D27" s="49"/>
      <c r="E27" s="82"/>
      <c r="F27" s="82"/>
      <c r="G27" s="49"/>
      <c r="J27" s="80"/>
      <c r="K27" s="80"/>
    </row>
    <row r="28" spans="1:25" s="165" customFormat="1" x14ac:dyDescent="0.2">
      <c r="A28" s="112" t="s">
        <v>24</v>
      </c>
      <c r="B28" s="105">
        <v>5</v>
      </c>
      <c r="C28" s="105">
        <f>VLOOKUP($A28,[1]Sep!$A:$D,3,0)</f>
        <v>7.7</v>
      </c>
      <c r="D28" s="106">
        <f t="shared" ref="D28:D33" si="3">$B28/C28-1</f>
        <v>-0.35064935064935066</v>
      </c>
      <c r="E28" s="117">
        <f>B28+Aug!E28</f>
        <v>35.5</v>
      </c>
      <c r="F28" s="117">
        <f>C28+Aug!F28</f>
        <v>57.4</v>
      </c>
      <c r="G28" s="106">
        <f t="shared" ref="G28:G33" si="4">$E28/F28-1</f>
        <v>-0.38153310104529614</v>
      </c>
      <c r="H28" s="115"/>
      <c r="I28" s="115"/>
      <c r="J28" s="108">
        <v>0.3</v>
      </c>
      <c r="K28" s="108">
        <v>0.8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x14ac:dyDescent="0.2">
      <c r="A29" s="52" t="s">
        <v>121</v>
      </c>
      <c r="B29" s="48">
        <v>1.9</v>
      </c>
      <c r="C29" s="48">
        <f>VLOOKUP($A29,[1]Sep!$A:$D,3,0)</f>
        <v>3.3</v>
      </c>
      <c r="D29" s="49">
        <f t="shared" si="3"/>
        <v>-0.4242424242424242</v>
      </c>
      <c r="E29" s="82">
        <f>B29+Aug!E29</f>
        <v>13.4</v>
      </c>
      <c r="F29" s="82">
        <f>C29+Aug!F29</f>
        <v>21.000000000000004</v>
      </c>
      <c r="G29" s="49">
        <f t="shared" si="4"/>
        <v>-0.36190476190476195</v>
      </c>
      <c r="J29" s="80">
        <v>0.2</v>
      </c>
      <c r="K29" s="80">
        <v>0.4</v>
      </c>
    </row>
    <row r="30" spans="1:25" x14ac:dyDescent="0.2">
      <c r="A30" s="52" t="s">
        <v>122</v>
      </c>
      <c r="B30" s="48">
        <v>0.1</v>
      </c>
      <c r="C30" s="48">
        <f>VLOOKUP($A30,[1]Sep!$A:$D,3,0)</f>
        <v>0.3</v>
      </c>
      <c r="D30" s="49">
        <f t="shared" si="3"/>
        <v>-0.66666666666666663</v>
      </c>
      <c r="E30" s="82">
        <f>B30+Aug!E30</f>
        <v>4.5999999999999988</v>
      </c>
      <c r="F30" s="82">
        <f>C30+Aug!F30</f>
        <v>5.2</v>
      </c>
      <c r="G30" s="49">
        <f t="shared" si="4"/>
        <v>-0.11538461538461564</v>
      </c>
      <c r="J30" s="80">
        <v>0</v>
      </c>
      <c r="K30" s="80">
        <v>0</v>
      </c>
    </row>
    <row r="31" spans="1:25" x14ac:dyDescent="0.2">
      <c r="A31" s="52" t="s">
        <v>123</v>
      </c>
      <c r="B31" s="48">
        <v>0.3</v>
      </c>
      <c r="C31" s="48">
        <f>VLOOKUP($A31,[1]Sep!$A:$D,3,0)</f>
        <v>0.3</v>
      </c>
      <c r="D31" s="49">
        <f t="shared" si="3"/>
        <v>0</v>
      </c>
      <c r="E31" s="82">
        <f>B31+Aug!E31</f>
        <v>1.9</v>
      </c>
      <c r="F31" s="82">
        <f>C31+Aug!F31</f>
        <v>2.2999999999999998</v>
      </c>
      <c r="G31" s="49">
        <f t="shared" si="4"/>
        <v>-0.17391304347826086</v>
      </c>
      <c r="J31" s="80">
        <v>0</v>
      </c>
      <c r="K31" s="80">
        <v>0</v>
      </c>
    </row>
    <row r="32" spans="1:25" x14ac:dyDescent="0.2">
      <c r="A32" s="52" t="s">
        <v>124</v>
      </c>
      <c r="B32" s="48">
        <v>0.4</v>
      </c>
      <c r="C32" s="48">
        <f>VLOOKUP($A32,[1]Sep!$A:$D,3,0)</f>
        <v>0.6</v>
      </c>
      <c r="D32" s="49">
        <f t="shared" si="3"/>
        <v>-0.33333333333333326</v>
      </c>
      <c r="E32" s="82">
        <f>B32+Aug!E32</f>
        <v>5</v>
      </c>
      <c r="F32" s="82">
        <f>C32+Aug!F32</f>
        <v>7.1</v>
      </c>
      <c r="G32" s="49">
        <f t="shared" si="4"/>
        <v>-0.29577464788732388</v>
      </c>
      <c r="J32" s="80">
        <v>0</v>
      </c>
      <c r="K32" s="80">
        <v>0</v>
      </c>
    </row>
    <row r="33" spans="1:25" x14ac:dyDescent="0.2">
      <c r="A33" s="52" t="s">
        <v>125</v>
      </c>
      <c r="B33" s="48">
        <v>0.3</v>
      </c>
      <c r="C33" s="48">
        <f>VLOOKUP($A33,[1]Sep!$A:$D,3,0)</f>
        <v>0.3</v>
      </c>
      <c r="D33" s="49">
        <f t="shared" si="3"/>
        <v>0</v>
      </c>
      <c r="E33" s="82">
        <f>B33+Aug!E33</f>
        <v>1.3</v>
      </c>
      <c r="F33" s="82">
        <f>C33+Aug!F33</f>
        <v>3.3</v>
      </c>
      <c r="G33" s="49">
        <f t="shared" si="4"/>
        <v>-0.60606060606060597</v>
      </c>
      <c r="J33" s="80">
        <v>0</v>
      </c>
      <c r="K33" s="80">
        <v>0</v>
      </c>
    </row>
    <row r="34" spans="1:25" x14ac:dyDescent="0.2">
      <c r="A34" s="51"/>
      <c r="B34" s="48"/>
      <c r="C34" s="48"/>
      <c r="D34" s="49"/>
      <c r="E34" s="82"/>
      <c r="F34" s="82"/>
      <c r="G34" s="49"/>
      <c r="J34" s="80"/>
      <c r="K34" s="80"/>
    </row>
    <row r="35" spans="1:25" s="165" customFormat="1" x14ac:dyDescent="0.2">
      <c r="A35" s="112" t="s">
        <v>30</v>
      </c>
      <c r="B35" s="105">
        <v>127.2</v>
      </c>
      <c r="C35" s="105">
        <f>VLOOKUP($A35,[1]Sep!$A:$D,3,0)</f>
        <v>229.7</v>
      </c>
      <c r="D35" s="106">
        <f t="shared" ref="D35:D50" si="5">$B35/C35-1</f>
        <v>-0.44623421854592948</v>
      </c>
      <c r="E35" s="117">
        <f>B35+Aug!E35</f>
        <v>841.10000000000014</v>
      </c>
      <c r="F35" s="117">
        <f>C35+Aug!F35</f>
        <v>1787.2000000000003</v>
      </c>
      <c r="G35" s="106">
        <f t="shared" ref="G35:G50" si="6">$E35/F35-1</f>
        <v>-0.52937555953446735</v>
      </c>
      <c r="H35" s="115"/>
      <c r="I35" s="115"/>
      <c r="J35" s="108">
        <v>14.9</v>
      </c>
      <c r="K35" s="108">
        <v>46.6</v>
      </c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s="165" customFormat="1" x14ac:dyDescent="0.2">
      <c r="A36" s="112" t="s">
        <v>144</v>
      </c>
      <c r="B36" s="105">
        <v>4.8000000000000007</v>
      </c>
      <c r="C36" s="105">
        <f>VLOOKUP($A36,[1]Sep!$A:$D,3,0)</f>
        <v>7.9</v>
      </c>
      <c r="D36" s="106">
        <f t="shared" si="5"/>
        <v>-0.39240506329113922</v>
      </c>
      <c r="E36" s="117">
        <f>B36+Aug!E36</f>
        <v>27</v>
      </c>
      <c r="F36" s="117">
        <f>C36+Aug!F36</f>
        <v>135.29999999999998</v>
      </c>
      <c r="G36" s="106">
        <f t="shared" si="6"/>
        <v>-0.80044345898004432</v>
      </c>
      <c r="H36" s="115"/>
      <c r="I36" s="115"/>
      <c r="J36" s="167">
        <v>0.5</v>
      </c>
      <c r="K36" s="167">
        <v>1.2</v>
      </c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x14ac:dyDescent="0.2">
      <c r="A37" s="52" t="s">
        <v>111</v>
      </c>
      <c r="B37" s="48">
        <v>1.5</v>
      </c>
      <c r="C37" s="48">
        <f>VLOOKUP($A37,[1]Sep!$A:$D,3,0)</f>
        <v>2.1</v>
      </c>
      <c r="D37" s="49">
        <f t="shared" si="5"/>
        <v>-0.2857142857142857</v>
      </c>
      <c r="E37" s="82">
        <f>B37+Aug!E37</f>
        <v>8.8000000000000007</v>
      </c>
      <c r="F37" s="82">
        <f>C37+Aug!F37</f>
        <v>16.3</v>
      </c>
      <c r="G37" s="49">
        <f t="shared" si="6"/>
        <v>-0.46012269938650308</v>
      </c>
      <c r="J37" s="80">
        <v>0.1</v>
      </c>
      <c r="K37" s="80">
        <v>0.3</v>
      </c>
    </row>
    <row r="38" spans="1:25" x14ac:dyDescent="0.2">
      <c r="A38" s="52" t="s">
        <v>110</v>
      </c>
      <c r="B38" s="48">
        <v>1.2</v>
      </c>
      <c r="C38" s="48">
        <f>VLOOKUP($A38,[1]Sep!$A:$D,3,0)</f>
        <v>1.8</v>
      </c>
      <c r="D38" s="49">
        <f t="shared" si="5"/>
        <v>-0.33333333333333337</v>
      </c>
      <c r="E38" s="82">
        <f>B38+Aug!E38</f>
        <v>5.3</v>
      </c>
      <c r="F38" s="82">
        <f>C38+Aug!F38</f>
        <v>11.500000000000002</v>
      </c>
      <c r="G38" s="49">
        <f t="shared" si="6"/>
        <v>-0.5391304347826088</v>
      </c>
      <c r="J38" s="80">
        <v>0.3</v>
      </c>
      <c r="K38" s="80">
        <v>0.5</v>
      </c>
    </row>
    <row r="39" spans="1:25" x14ac:dyDescent="0.2">
      <c r="A39" s="52" t="s">
        <v>108</v>
      </c>
      <c r="B39" s="48">
        <v>0.6</v>
      </c>
      <c r="C39" s="48">
        <f>VLOOKUP($A39,[1]Sep!$A:$D,3,0)</f>
        <v>1.2</v>
      </c>
      <c r="D39" s="49">
        <f t="shared" si="5"/>
        <v>-0.5</v>
      </c>
      <c r="E39" s="82">
        <f>B39+Aug!E39</f>
        <v>3.4000000000000004</v>
      </c>
      <c r="F39" s="82">
        <f>C39+Aug!F39</f>
        <v>12.399999999999999</v>
      </c>
      <c r="G39" s="49">
        <f t="shared" si="6"/>
        <v>-0.72580645161290325</v>
      </c>
      <c r="J39" s="80">
        <v>0</v>
      </c>
      <c r="K39" s="80">
        <v>0.1</v>
      </c>
    </row>
    <row r="40" spans="1:25" x14ac:dyDescent="0.2">
      <c r="A40" s="52" t="s">
        <v>109</v>
      </c>
      <c r="B40" s="48">
        <v>1.5</v>
      </c>
      <c r="C40" s="48">
        <f>VLOOKUP($A40,[1]Sep!$A:$D,3,0)</f>
        <v>2.8</v>
      </c>
      <c r="D40" s="49">
        <f t="shared" si="5"/>
        <v>-0.4642857142857143</v>
      </c>
      <c r="E40" s="82">
        <f>B40+Aug!E40</f>
        <v>9.5</v>
      </c>
      <c r="F40" s="82">
        <f>C40+Aug!F40</f>
        <v>23.2</v>
      </c>
      <c r="G40" s="49">
        <f t="shared" si="6"/>
        <v>-0.59051724137931028</v>
      </c>
      <c r="J40" s="80">
        <v>0.1</v>
      </c>
      <c r="K40" s="80">
        <v>0.3</v>
      </c>
    </row>
    <row r="41" spans="1:25" x14ac:dyDescent="0.2">
      <c r="A41" s="52" t="s">
        <v>85</v>
      </c>
      <c r="B41" s="48">
        <v>16</v>
      </c>
      <c r="C41" s="48">
        <f>VLOOKUP($A41,[1]Sep!$A:$D,3,0)</f>
        <v>20.8</v>
      </c>
      <c r="D41" s="49">
        <f t="shared" si="5"/>
        <v>-0.23076923076923084</v>
      </c>
      <c r="E41" s="82">
        <f>B41+Aug!E41</f>
        <v>121.30000000000001</v>
      </c>
      <c r="F41" s="82">
        <f>C41+Aug!F41</f>
        <v>165.8</v>
      </c>
      <c r="G41" s="49">
        <f t="shared" si="6"/>
        <v>-0.26839565741857663</v>
      </c>
      <c r="J41" s="80">
        <v>2.2999999999999998</v>
      </c>
      <c r="K41" s="80">
        <v>6.5</v>
      </c>
    </row>
    <row r="42" spans="1:25" x14ac:dyDescent="0.2">
      <c r="A42" s="52" t="s">
        <v>84</v>
      </c>
      <c r="B42" s="48">
        <v>1.1000000000000001</v>
      </c>
      <c r="C42" s="48">
        <f>VLOOKUP($A42,[1]Sep!$A:$D,3,0)</f>
        <v>1.5</v>
      </c>
      <c r="D42" s="49">
        <f t="shared" si="5"/>
        <v>-0.26666666666666661</v>
      </c>
      <c r="E42" s="82">
        <f>B42+Aug!E42</f>
        <v>4.8000000000000007</v>
      </c>
      <c r="F42" s="82">
        <f>C42+Aug!F42</f>
        <v>8.3000000000000007</v>
      </c>
      <c r="G42" s="49">
        <f t="shared" si="6"/>
        <v>-0.42168674698795172</v>
      </c>
      <c r="J42" s="80">
        <v>0.2</v>
      </c>
      <c r="K42" s="80">
        <v>0.5</v>
      </c>
    </row>
    <row r="43" spans="1:25" x14ac:dyDescent="0.2">
      <c r="A43" s="52" t="s">
        <v>83</v>
      </c>
      <c r="B43" s="48">
        <v>3.9</v>
      </c>
      <c r="C43" s="48">
        <f>VLOOKUP($A43,[1]Sep!$A:$D,3,0)</f>
        <v>7.7</v>
      </c>
      <c r="D43" s="49">
        <f t="shared" si="5"/>
        <v>-0.49350649350649356</v>
      </c>
      <c r="E43" s="82">
        <f>B43+Aug!E43</f>
        <v>27.299999999999997</v>
      </c>
      <c r="F43" s="82">
        <f>C43+Aug!F43</f>
        <v>66.2</v>
      </c>
      <c r="G43" s="49">
        <f t="shared" si="6"/>
        <v>-0.58761329305135956</v>
      </c>
      <c r="J43" s="80">
        <v>0.2</v>
      </c>
      <c r="K43" s="80">
        <v>0.9</v>
      </c>
    </row>
    <row r="44" spans="1:25" x14ac:dyDescent="0.2">
      <c r="A44" s="52" t="s">
        <v>88</v>
      </c>
      <c r="B44" s="48">
        <v>0.8</v>
      </c>
      <c r="C44" s="48">
        <f>VLOOKUP($A44,[1]Sep!$A:$D,3,0)</f>
        <v>1.5</v>
      </c>
      <c r="D44" s="49">
        <f t="shared" si="5"/>
        <v>-0.46666666666666667</v>
      </c>
      <c r="E44" s="82">
        <f>B44+Aug!E44</f>
        <v>4.3999999999999995</v>
      </c>
      <c r="F44" s="82">
        <f>C44+Aug!F44</f>
        <v>12.1</v>
      </c>
      <c r="G44" s="49">
        <f t="shared" si="6"/>
        <v>-0.63636363636363646</v>
      </c>
      <c r="J44" s="80">
        <v>0.1</v>
      </c>
      <c r="K44" s="80">
        <v>0.3</v>
      </c>
    </row>
    <row r="45" spans="1:25" x14ac:dyDescent="0.2">
      <c r="A45" s="52" t="s">
        <v>81</v>
      </c>
      <c r="B45" s="48">
        <v>14.3</v>
      </c>
      <c r="C45" s="48">
        <f>VLOOKUP($A45,[1]Sep!$A:$D,3,0)</f>
        <v>23</v>
      </c>
      <c r="D45" s="49">
        <f t="shared" si="5"/>
        <v>-0.37826086956521732</v>
      </c>
      <c r="E45" s="82">
        <f>B45+Aug!E45</f>
        <v>162.4</v>
      </c>
      <c r="F45" s="82">
        <f>C45+Aug!F45</f>
        <v>262.3</v>
      </c>
      <c r="G45" s="49">
        <f t="shared" si="6"/>
        <v>-0.38086160884483411</v>
      </c>
      <c r="J45" s="80">
        <v>0.7</v>
      </c>
      <c r="K45" s="80">
        <v>3</v>
      </c>
    </row>
    <row r="46" spans="1:25" x14ac:dyDescent="0.2">
      <c r="A46" s="52" t="s">
        <v>80</v>
      </c>
      <c r="B46" s="48">
        <v>7</v>
      </c>
      <c r="C46" s="48">
        <f>VLOOKUP($A46,[1]Sep!$A:$D,3,0)</f>
        <v>14.8</v>
      </c>
      <c r="D46" s="49">
        <f t="shared" si="5"/>
        <v>-0.52702702702702697</v>
      </c>
      <c r="E46" s="82">
        <f>B46+Aug!E46</f>
        <v>46.5</v>
      </c>
      <c r="F46" s="82">
        <f>C46+Aug!F46</f>
        <v>125.49999999999999</v>
      </c>
      <c r="G46" s="49">
        <f t="shared" si="6"/>
        <v>-0.6294820717131473</v>
      </c>
      <c r="J46" s="80">
        <v>0.9</v>
      </c>
      <c r="K46" s="80">
        <v>2.7</v>
      </c>
    </row>
    <row r="47" spans="1:25" x14ac:dyDescent="0.2">
      <c r="A47" s="52" t="s">
        <v>79</v>
      </c>
      <c r="B47" s="48">
        <v>2.9</v>
      </c>
      <c r="C47" s="48">
        <f>VLOOKUP($A47,[1]Sep!$A:$D,3,0)</f>
        <v>6.6</v>
      </c>
      <c r="D47" s="49">
        <f t="shared" si="5"/>
        <v>-0.56060606060606055</v>
      </c>
      <c r="E47" s="82">
        <f>B47+Aug!E47</f>
        <v>21.2</v>
      </c>
      <c r="F47" s="82">
        <f>C47+Aug!F47</f>
        <v>43.5</v>
      </c>
      <c r="G47" s="49">
        <f t="shared" si="6"/>
        <v>-0.5126436781609196</v>
      </c>
      <c r="J47" s="80">
        <v>0.1</v>
      </c>
      <c r="K47" s="80">
        <v>0.4</v>
      </c>
    </row>
    <row r="48" spans="1:25" x14ac:dyDescent="0.2">
      <c r="A48" s="52" t="s">
        <v>78</v>
      </c>
      <c r="B48" s="48">
        <v>16.100000000000001</v>
      </c>
      <c r="C48" s="48">
        <f>VLOOKUP($A48,[1]Sep!$A:$D,3,0)</f>
        <v>27.2</v>
      </c>
      <c r="D48" s="49">
        <f t="shared" si="5"/>
        <v>-0.40808823529411753</v>
      </c>
      <c r="E48" s="82">
        <f>B48+Aug!E48</f>
        <v>92.6</v>
      </c>
      <c r="F48" s="82">
        <f>C48+Aug!F48</f>
        <v>194.99999999999997</v>
      </c>
      <c r="G48" s="49">
        <f t="shared" si="6"/>
        <v>-0.52512820512820513</v>
      </c>
      <c r="J48" s="80">
        <v>2.7</v>
      </c>
      <c r="K48" s="80">
        <v>7.5</v>
      </c>
    </row>
    <row r="49" spans="1:25" x14ac:dyDescent="0.2">
      <c r="A49" s="52" t="s">
        <v>77</v>
      </c>
      <c r="B49" s="48">
        <v>1.8</v>
      </c>
      <c r="C49" s="48">
        <f>VLOOKUP($A49,[1]Sep!$A:$D,3,0)</f>
        <v>3.8</v>
      </c>
      <c r="D49" s="49">
        <f t="shared" si="5"/>
        <v>-0.52631578947368418</v>
      </c>
      <c r="E49" s="82">
        <f>B49+Aug!E49</f>
        <v>14.700000000000001</v>
      </c>
      <c r="F49" s="82">
        <f>C49+Aug!F49</f>
        <v>31.700000000000003</v>
      </c>
      <c r="G49" s="49">
        <f t="shared" si="6"/>
        <v>-0.5362776025236593</v>
      </c>
      <c r="J49" s="80">
        <v>0.1</v>
      </c>
      <c r="K49" s="80">
        <v>1.1000000000000001</v>
      </c>
    </row>
    <row r="50" spans="1:25" x14ac:dyDescent="0.2">
      <c r="A50" s="52" t="s">
        <v>86</v>
      </c>
      <c r="B50" s="48">
        <v>5.0999999999999996</v>
      </c>
      <c r="C50" s="48">
        <f>VLOOKUP($A50,[1]Sep!$A:$D,3,0)</f>
        <v>10.9</v>
      </c>
      <c r="D50" s="49">
        <f t="shared" si="5"/>
        <v>-0.5321100917431193</v>
      </c>
      <c r="E50" s="82">
        <f>B50+Aug!E50</f>
        <v>32.800000000000004</v>
      </c>
      <c r="F50" s="82">
        <f>C50+Aug!F50</f>
        <v>70.100000000000009</v>
      </c>
      <c r="G50" s="49">
        <f t="shared" si="6"/>
        <v>-0.53209700427960049</v>
      </c>
      <c r="J50" s="80">
        <v>1.3</v>
      </c>
      <c r="K50" s="80">
        <v>4.3</v>
      </c>
    </row>
    <row r="51" spans="1:25" x14ac:dyDescent="0.2">
      <c r="A51" s="51"/>
      <c r="B51" s="48"/>
      <c r="C51" s="48"/>
      <c r="D51" s="49"/>
      <c r="E51" s="82"/>
      <c r="F51" s="82"/>
      <c r="G51" s="49"/>
      <c r="J51" s="80"/>
      <c r="K51" s="80"/>
    </row>
    <row r="52" spans="1:25" s="165" customFormat="1" x14ac:dyDescent="0.2">
      <c r="A52" s="112" t="s">
        <v>2</v>
      </c>
      <c r="B52" s="168">
        <v>29.399999999999995</v>
      </c>
      <c r="C52" s="105">
        <f>VLOOKUP($A52,[1]Sep!$A:$D,3,0)</f>
        <v>61.099999999999994</v>
      </c>
      <c r="D52" s="106">
        <f t="shared" ref="D52:D62" si="7">$B52/C52-1</f>
        <v>-0.51882160392798693</v>
      </c>
      <c r="E52" s="117">
        <f>B52+Aug!E52</f>
        <v>165.4</v>
      </c>
      <c r="F52" s="117">
        <f>C52+Aug!F52</f>
        <v>359.1</v>
      </c>
      <c r="G52" s="106">
        <f t="shared" ref="G52:G62" si="8">$E52/F52-1</f>
        <v>-0.53940406571985522</v>
      </c>
      <c r="H52" s="115"/>
      <c r="I52" s="115"/>
      <c r="J52" s="108">
        <v>2.9000000000000004</v>
      </c>
      <c r="K52" s="108">
        <v>8.6999999999999993</v>
      </c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</row>
    <row r="53" spans="1:25" x14ac:dyDescent="0.2">
      <c r="A53" s="52" t="s">
        <v>145</v>
      </c>
      <c r="B53" s="48">
        <v>17.399999999999999</v>
      </c>
      <c r="C53" s="48">
        <f>VLOOKUP($A53,[1]Sep!$A:$D,3,0)</f>
        <v>30.9</v>
      </c>
      <c r="D53" s="49">
        <f t="shared" si="7"/>
        <v>-0.43689320388349517</v>
      </c>
      <c r="E53" s="82">
        <f>B53+Aug!E53</f>
        <v>92.6</v>
      </c>
      <c r="F53" s="82">
        <f>C53+Aug!F53</f>
        <v>242.40000000000003</v>
      </c>
      <c r="G53" s="49">
        <f t="shared" si="8"/>
        <v>-0.61798679867986805</v>
      </c>
      <c r="J53" s="80">
        <v>2.2000000000000002</v>
      </c>
      <c r="K53" s="80">
        <v>6.2</v>
      </c>
    </row>
    <row r="54" spans="1:25" x14ac:dyDescent="0.2">
      <c r="A54" s="52" t="s">
        <v>101</v>
      </c>
      <c r="B54" s="48">
        <v>7.3</v>
      </c>
      <c r="C54" s="48">
        <f>VLOOKUP($A54,[1]Sep!$A:$D,3,0)</f>
        <v>21.5</v>
      </c>
      <c r="D54" s="49">
        <f t="shared" si="7"/>
        <v>-0.66046511627906979</v>
      </c>
      <c r="E54" s="82">
        <f>B54+Aug!E54</f>
        <v>43.9</v>
      </c>
      <c r="F54" s="82">
        <f>C54+Aug!F54</f>
        <v>114.8</v>
      </c>
      <c r="G54" s="49">
        <f t="shared" si="8"/>
        <v>-0.61759581881533099</v>
      </c>
      <c r="J54" s="80">
        <v>0.3</v>
      </c>
      <c r="K54" s="80">
        <v>1</v>
      </c>
    </row>
    <row r="55" spans="1:25" x14ac:dyDescent="0.2">
      <c r="A55" s="52" t="s">
        <v>100</v>
      </c>
      <c r="B55" s="48">
        <v>1.6</v>
      </c>
      <c r="C55" s="48">
        <f>VLOOKUP($A55,[1]Sep!$A:$D,3,0)</f>
        <v>3.4</v>
      </c>
      <c r="D55" s="49">
        <f t="shared" si="7"/>
        <v>-0.52941176470588225</v>
      </c>
      <c r="E55" s="82">
        <f>B55+Aug!E55</f>
        <v>7.8000000000000007</v>
      </c>
      <c r="F55" s="82">
        <f>C55+Aug!F55</f>
        <v>26.399999999999995</v>
      </c>
      <c r="G55" s="49">
        <f t="shared" si="8"/>
        <v>-0.70454545454545447</v>
      </c>
      <c r="J55" s="80">
        <v>0.1</v>
      </c>
      <c r="K55" s="80">
        <v>0.5</v>
      </c>
    </row>
    <row r="56" spans="1:25" x14ac:dyDescent="0.2">
      <c r="A56" s="52" t="s">
        <v>146</v>
      </c>
      <c r="B56" s="48">
        <v>0.9</v>
      </c>
      <c r="C56" s="48">
        <f>VLOOKUP($A56,[1]Sep!$A:$D,3,0)</f>
        <v>1.1000000000000001</v>
      </c>
      <c r="D56" s="49">
        <f t="shared" si="7"/>
        <v>-0.18181818181818188</v>
      </c>
      <c r="E56" s="82">
        <f>B56+Aug!E56</f>
        <v>5.9</v>
      </c>
      <c r="F56" s="82">
        <f>C56+Aug!F56</f>
        <v>8.8000000000000007</v>
      </c>
      <c r="G56" s="49">
        <f t="shared" si="8"/>
        <v>-0.32954545454545459</v>
      </c>
      <c r="J56" s="80">
        <v>0.1</v>
      </c>
      <c r="K56" s="80">
        <v>0.2</v>
      </c>
    </row>
    <row r="57" spans="1:25" x14ac:dyDescent="0.2">
      <c r="A57" s="51" t="s">
        <v>99</v>
      </c>
      <c r="B57" s="48">
        <v>0.2</v>
      </c>
      <c r="C57" s="48">
        <f>VLOOKUP($A57,[1]Sep!$A:$D,3,0)</f>
        <v>0.4</v>
      </c>
      <c r="D57" s="49">
        <f t="shared" si="7"/>
        <v>-0.5</v>
      </c>
      <c r="E57" s="82">
        <f>B57+Aug!E57</f>
        <v>1.5</v>
      </c>
      <c r="F57" s="82">
        <f>C57+Aug!F57</f>
        <v>3.1999999999999993</v>
      </c>
      <c r="G57" s="49">
        <f t="shared" si="8"/>
        <v>-0.53124999999999989</v>
      </c>
      <c r="J57" s="80">
        <v>0</v>
      </c>
      <c r="K57" s="80">
        <v>0</v>
      </c>
    </row>
    <row r="58" spans="1:25" x14ac:dyDescent="0.2">
      <c r="A58" s="52" t="s">
        <v>147</v>
      </c>
      <c r="B58" s="48">
        <v>0.3</v>
      </c>
      <c r="C58" s="48">
        <f>VLOOKUP($A58,[1]Sep!$A:$D,3,0)</f>
        <v>0.6</v>
      </c>
      <c r="D58" s="49">
        <f t="shared" si="7"/>
        <v>-0.5</v>
      </c>
      <c r="E58" s="82">
        <f>B58+Aug!E58</f>
        <v>2.1</v>
      </c>
      <c r="F58" s="82">
        <f>C58+Aug!F58</f>
        <v>4.2</v>
      </c>
      <c r="G58" s="49">
        <f t="shared" si="8"/>
        <v>-0.5</v>
      </c>
      <c r="J58" s="80">
        <v>0</v>
      </c>
      <c r="K58" s="80">
        <v>0.1</v>
      </c>
    </row>
    <row r="59" spans="1:25" x14ac:dyDescent="0.2">
      <c r="A59" s="52" t="s">
        <v>98</v>
      </c>
      <c r="B59" s="48">
        <v>0.7</v>
      </c>
      <c r="C59" s="48">
        <f>VLOOKUP($A59,[1]Sep!$A:$D,3,0)</f>
        <v>0.8</v>
      </c>
      <c r="D59" s="49">
        <f t="shared" si="7"/>
        <v>-0.12500000000000011</v>
      </c>
      <c r="E59" s="82">
        <f>B59+Aug!E59</f>
        <v>4.2</v>
      </c>
      <c r="F59" s="82">
        <f>C59+Aug!F59</f>
        <v>6.2999999999999989</v>
      </c>
      <c r="G59" s="49">
        <f t="shared" si="8"/>
        <v>-0.33333333333333315</v>
      </c>
      <c r="J59" s="80">
        <v>0.1</v>
      </c>
      <c r="K59" s="80">
        <v>0.4</v>
      </c>
    </row>
    <row r="60" spans="1:25" x14ac:dyDescent="0.2">
      <c r="A60" s="52" t="s">
        <v>97</v>
      </c>
      <c r="B60" s="48">
        <v>0.2</v>
      </c>
      <c r="C60" s="48">
        <f>VLOOKUP($A60,[1]Sep!$A:$D,3,0)</f>
        <v>0.3</v>
      </c>
      <c r="D60" s="49">
        <f t="shared" si="7"/>
        <v>-0.33333333333333326</v>
      </c>
      <c r="E60" s="82">
        <f>B60+Aug!E60</f>
        <v>1.2</v>
      </c>
      <c r="F60" s="82">
        <f>C60+Aug!F60</f>
        <v>4.3</v>
      </c>
      <c r="G60" s="49">
        <f t="shared" si="8"/>
        <v>-0.72093023255813948</v>
      </c>
      <c r="J60" s="80">
        <v>0</v>
      </c>
      <c r="K60" s="80">
        <v>0.1</v>
      </c>
    </row>
    <row r="61" spans="1:25" x14ac:dyDescent="0.2">
      <c r="A61" s="52" t="s">
        <v>96</v>
      </c>
      <c r="B61" s="48">
        <v>0.4</v>
      </c>
      <c r="C61" s="48">
        <f>VLOOKUP($A61,[1]Sep!$A:$D,3,0)</f>
        <v>1.1000000000000001</v>
      </c>
      <c r="D61" s="49">
        <f t="shared" si="7"/>
        <v>-0.63636363636363635</v>
      </c>
      <c r="E61" s="82">
        <f>B61+Aug!E61</f>
        <v>3.5</v>
      </c>
      <c r="F61" s="82">
        <f>C61+Aug!F61</f>
        <v>12.5</v>
      </c>
      <c r="G61" s="49">
        <f t="shared" si="8"/>
        <v>-0.72</v>
      </c>
      <c r="J61" s="80">
        <v>0.1</v>
      </c>
      <c r="K61" s="80">
        <v>0.1</v>
      </c>
    </row>
    <row r="62" spans="1:25" x14ac:dyDescent="0.2">
      <c r="A62" s="52" t="s">
        <v>95</v>
      </c>
      <c r="B62" s="48">
        <v>0.4</v>
      </c>
      <c r="C62" s="48">
        <f>VLOOKUP($A62,[1]Sep!$A:$D,3,0)</f>
        <v>1</v>
      </c>
      <c r="D62" s="49">
        <f t="shared" si="7"/>
        <v>-0.6</v>
      </c>
      <c r="E62" s="82">
        <f>B62+Aug!E62</f>
        <v>2.7</v>
      </c>
      <c r="F62" s="82">
        <f>C62+Aug!F62</f>
        <v>9.9</v>
      </c>
      <c r="G62" s="49">
        <f t="shared" si="8"/>
        <v>-0.72727272727272729</v>
      </c>
      <c r="J62" s="80">
        <v>0</v>
      </c>
      <c r="K62" s="80">
        <v>0.1</v>
      </c>
    </row>
    <row r="63" spans="1:25" x14ac:dyDescent="0.2">
      <c r="A63" s="51"/>
      <c r="B63" s="48"/>
      <c r="C63" s="48"/>
      <c r="D63" s="49"/>
      <c r="E63" s="82"/>
      <c r="F63" s="82"/>
      <c r="G63" s="49"/>
      <c r="J63" s="80"/>
      <c r="K63" s="80"/>
    </row>
    <row r="64" spans="1:25" x14ac:dyDescent="0.2">
      <c r="A64" s="52" t="s">
        <v>92</v>
      </c>
      <c r="B64" s="48">
        <v>4.9000000000000004</v>
      </c>
      <c r="C64" s="48">
        <f>VLOOKUP($A64,[1]Sep!$A:$D,3,0)</f>
        <v>13.1</v>
      </c>
      <c r="D64" s="49">
        <f t="shared" ref="D64:D73" si="9">$B64/C64-1</f>
        <v>-0.62595419847328237</v>
      </c>
      <c r="E64" s="82">
        <f>B64+Aug!E64</f>
        <v>20.7</v>
      </c>
      <c r="F64" s="82">
        <f>C64+Aug!F64</f>
        <v>118.89999999999999</v>
      </c>
      <c r="G64" s="49">
        <f t="shared" ref="G64:G73" si="10">$E64/F64-1</f>
        <v>-0.82590412111017664</v>
      </c>
      <c r="J64" s="80">
        <v>0.6</v>
      </c>
      <c r="K64" s="80">
        <v>2.1</v>
      </c>
    </row>
    <row r="65" spans="1:25" x14ac:dyDescent="0.2">
      <c r="A65" s="52" t="s">
        <v>91</v>
      </c>
      <c r="B65" s="48">
        <v>1.5</v>
      </c>
      <c r="C65" s="48">
        <f>VLOOKUP($A65,[1]Sep!$A:$D,3,0)</f>
        <v>2.9</v>
      </c>
      <c r="D65" s="49">
        <f t="shared" si="9"/>
        <v>-0.48275862068965514</v>
      </c>
      <c r="E65" s="82">
        <f>B65+Aug!E65</f>
        <v>8.8000000000000007</v>
      </c>
      <c r="F65" s="82">
        <f>C65+Aug!F65</f>
        <v>24.700000000000003</v>
      </c>
      <c r="G65" s="49">
        <f t="shared" si="10"/>
        <v>-0.64372469635627527</v>
      </c>
      <c r="J65" s="80">
        <v>0.1</v>
      </c>
      <c r="K65" s="80">
        <v>0.3</v>
      </c>
    </row>
    <row r="66" spans="1:25" x14ac:dyDescent="0.2">
      <c r="A66" s="56" t="s">
        <v>90</v>
      </c>
      <c r="B66" s="48">
        <v>0.4</v>
      </c>
      <c r="C66" s="48">
        <f>VLOOKUP($A66,[1]Sep!$A:$D,3,0)</f>
        <v>0.8</v>
      </c>
      <c r="D66" s="49">
        <f t="shared" si="9"/>
        <v>-0.5</v>
      </c>
      <c r="E66" s="82">
        <f>B66+Aug!E66</f>
        <v>2.3000000000000003</v>
      </c>
      <c r="F66" s="82">
        <f>C66+Aug!F66</f>
        <v>6.7999999999999989</v>
      </c>
      <c r="G66" s="49">
        <f t="shared" si="10"/>
        <v>-0.66176470588235281</v>
      </c>
      <c r="J66" s="80">
        <v>0</v>
      </c>
      <c r="K66" s="80">
        <v>0.1</v>
      </c>
    </row>
    <row r="67" spans="1:25" x14ac:dyDescent="0.2">
      <c r="A67" s="52" t="s">
        <v>4</v>
      </c>
      <c r="B67" s="48">
        <v>0.2</v>
      </c>
      <c r="C67" s="48">
        <f>VLOOKUP($A67,[1]Sep!$A:$D,3,0)</f>
        <v>0.2</v>
      </c>
      <c r="D67" s="49">
        <f t="shared" si="9"/>
        <v>0</v>
      </c>
      <c r="E67" s="82">
        <f>B67+Aug!E67</f>
        <v>1.1000000000000001</v>
      </c>
      <c r="F67" s="82">
        <f>C67+Aug!F67</f>
        <v>2.8</v>
      </c>
      <c r="G67" s="49">
        <f t="shared" si="10"/>
        <v>-0.6071428571428571</v>
      </c>
      <c r="J67" s="80">
        <v>0</v>
      </c>
      <c r="K67" s="80">
        <v>0.1</v>
      </c>
    </row>
    <row r="68" spans="1:25" x14ac:dyDescent="0.2">
      <c r="A68" s="52" t="s">
        <v>3</v>
      </c>
      <c r="B68" s="48">
        <v>0.7</v>
      </c>
      <c r="C68" s="48">
        <f>VLOOKUP($A68,[1]Sep!$A:$D,3,0)</f>
        <v>0.9</v>
      </c>
      <c r="D68" s="49">
        <f t="shared" si="9"/>
        <v>-0.22222222222222232</v>
      </c>
      <c r="E68" s="82">
        <f>B68+Aug!E68</f>
        <v>4</v>
      </c>
      <c r="F68" s="82">
        <f>C68+Aug!F68</f>
        <v>7</v>
      </c>
      <c r="G68" s="49">
        <f t="shared" si="10"/>
        <v>-0.4285714285714286</v>
      </c>
      <c r="J68" s="80">
        <v>0.1</v>
      </c>
      <c r="K68" s="80">
        <v>0.3</v>
      </c>
    </row>
    <row r="69" spans="1:25" x14ac:dyDescent="0.2">
      <c r="A69" s="52" t="s">
        <v>89</v>
      </c>
      <c r="B69" s="48">
        <v>6</v>
      </c>
      <c r="C69" s="48">
        <f>VLOOKUP($A69,[1]Sep!$A:$D,3,0)</f>
        <v>11.7</v>
      </c>
      <c r="D69" s="49">
        <f t="shared" si="9"/>
        <v>-0.48717948717948711</v>
      </c>
      <c r="E69" s="82">
        <f>B69+Aug!E69</f>
        <v>25.2</v>
      </c>
      <c r="F69" s="82">
        <f>C69+Aug!F69</f>
        <v>83.4</v>
      </c>
      <c r="G69" s="49">
        <f t="shared" si="10"/>
        <v>-0.69784172661870514</v>
      </c>
      <c r="J69" s="80">
        <v>0.2</v>
      </c>
      <c r="K69" s="80">
        <v>0.7</v>
      </c>
    </row>
    <row r="70" spans="1:25" x14ac:dyDescent="0.2">
      <c r="A70" s="52" t="s">
        <v>82</v>
      </c>
      <c r="B70" s="48">
        <v>2.7</v>
      </c>
      <c r="C70" s="48">
        <f>VLOOKUP($A70,[1]Sep!$A:$D,3,0)</f>
        <v>4</v>
      </c>
      <c r="D70" s="49">
        <f t="shared" si="9"/>
        <v>-0.32499999999999996</v>
      </c>
      <c r="E70" s="82">
        <f>B70+Aug!E70</f>
        <v>19.600000000000001</v>
      </c>
      <c r="F70" s="82">
        <f>C70+Aug!F70</f>
        <v>30.000000000000004</v>
      </c>
      <c r="G70" s="49">
        <f t="shared" si="10"/>
        <v>-0.34666666666666668</v>
      </c>
      <c r="J70" s="80">
        <v>0.2</v>
      </c>
      <c r="K70" s="80">
        <v>0.7</v>
      </c>
    </row>
    <row r="71" spans="1:25" x14ac:dyDescent="0.2">
      <c r="A71" s="52" t="s">
        <v>94</v>
      </c>
      <c r="B71" s="48">
        <v>2</v>
      </c>
      <c r="C71" s="48">
        <f>VLOOKUP($A71,[1]Sep!$A:$D,3,0)</f>
        <v>2.2999999999999998</v>
      </c>
      <c r="D71" s="49">
        <f t="shared" si="9"/>
        <v>-0.13043478260869557</v>
      </c>
      <c r="E71" s="82">
        <f>B71+Aug!E71</f>
        <v>12.5</v>
      </c>
      <c r="F71" s="82">
        <f>C71+Aug!F71</f>
        <v>22.099999999999998</v>
      </c>
      <c r="G71" s="49">
        <f t="shared" si="10"/>
        <v>-0.43438914027149311</v>
      </c>
      <c r="J71" s="80">
        <v>0.3</v>
      </c>
      <c r="K71" s="80">
        <v>1.3</v>
      </c>
    </row>
    <row r="72" spans="1:25" x14ac:dyDescent="0.2">
      <c r="A72" s="52" t="s">
        <v>87</v>
      </c>
      <c r="B72" s="48">
        <v>1</v>
      </c>
      <c r="C72" s="48">
        <f>VLOOKUP($A72,[1]Sep!$A:$D,3,0)</f>
        <v>2.2000000000000002</v>
      </c>
      <c r="D72" s="49">
        <f t="shared" si="9"/>
        <v>-0.54545454545454541</v>
      </c>
      <c r="E72" s="82">
        <f>B72+Aug!E72</f>
        <v>5.2</v>
      </c>
      <c r="F72" s="82">
        <f>C72+Aug!F72</f>
        <v>15.899999999999999</v>
      </c>
      <c r="G72" s="49">
        <f t="shared" si="10"/>
        <v>-0.67295597484276726</v>
      </c>
      <c r="J72" s="80">
        <v>0.1</v>
      </c>
      <c r="K72" s="80">
        <v>0.7</v>
      </c>
    </row>
    <row r="73" spans="1:25" x14ac:dyDescent="0.2">
      <c r="A73" s="52" t="s">
        <v>93</v>
      </c>
      <c r="B73" s="48">
        <v>3.1</v>
      </c>
      <c r="C73" s="48">
        <f>VLOOKUP($A73,[1]Sep!$A:$D,3,0)</f>
        <v>3.5</v>
      </c>
      <c r="D73" s="49">
        <f t="shared" si="9"/>
        <v>-0.11428571428571421</v>
      </c>
      <c r="E73" s="82">
        <f>B73+Aug!E73</f>
        <v>15.5</v>
      </c>
      <c r="F73" s="82">
        <f>C73+Aug!F73</f>
        <v>26.3</v>
      </c>
      <c r="G73" s="49">
        <f t="shared" si="10"/>
        <v>-0.41064638783269969</v>
      </c>
      <c r="J73" s="80">
        <v>0.5</v>
      </c>
      <c r="K73" s="80">
        <v>2.1</v>
      </c>
    </row>
    <row r="74" spans="1:25" x14ac:dyDescent="0.2">
      <c r="A74" s="51"/>
      <c r="B74" s="48"/>
      <c r="C74" s="48"/>
      <c r="D74" s="49"/>
      <c r="E74" s="82"/>
      <c r="F74" s="82"/>
      <c r="G74" s="49"/>
      <c r="J74" s="80"/>
      <c r="K74" s="80"/>
    </row>
    <row r="75" spans="1:25" s="165" customFormat="1" x14ac:dyDescent="0.2">
      <c r="A75" s="112" t="s">
        <v>62</v>
      </c>
      <c r="B75" s="105">
        <v>93.5</v>
      </c>
      <c r="C75" s="105">
        <f>VLOOKUP($A75,[1]Sep!$A:$D,3,0)</f>
        <v>114.3</v>
      </c>
      <c r="D75" s="106">
        <f>$B75/C75-1</f>
        <v>-0.18197725284339461</v>
      </c>
      <c r="E75" s="117">
        <f>B75+Aug!E75</f>
        <v>693.9</v>
      </c>
      <c r="F75" s="117">
        <f>C75+Aug!F75</f>
        <v>931.69999999999993</v>
      </c>
      <c r="G75" s="106">
        <f t="shared" ref="G75:G78" si="11">$E75/F75-1</f>
        <v>-0.25523237093485029</v>
      </c>
      <c r="H75" s="115"/>
      <c r="I75" s="115"/>
      <c r="J75" s="108">
        <v>10.1</v>
      </c>
      <c r="K75" s="108">
        <v>28.4</v>
      </c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spans="1:25" x14ac:dyDescent="0.2">
      <c r="A76" s="52" t="s">
        <v>312</v>
      </c>
      <c r="B76" s="48">
        <v>67.599999999999994</v>
      </c>
      <c r="C76" s="48">
        <f>VLOOKUP($A76,[1]Sep!$A:$D,3,0)</f>
        <v>77.5</v>
      </c>
      <c r="D76" s="49">
        <f>$B76/C76-1</f>
        <v>-0.12774193548387103</v>
      </c>
      <c r="E76" s="82">
        <f>B76+Aug!E76</f>
        <v>541.5</v>
      </c>
      <c r="F76" s="82">
        <f>C76+Aug!F76</f>
        <v>699.7</v>
      </c>
      <c r="G76" s="49">
        <f t="shared" si="11"/>
        <v>-0.22609689867085903</v>
      </c>
      <c r="J76" s="80">
        <v>6.8</v>
      </c>
      <c r="K76" s="80">
        <v>20.5</v>
      </c>
    </row>
    <row r="77" spans="1:25" x14ac:dyDescent="0.2">
      <c r="A77" s="52" t="s">
        <v>103</v>
      </c>
      <c r="B77" s="48">
        <v>3.7</v>
      </c>
      <c r="C77" s="48">
        <f>VLOOKUP($A77,[1]Sep!$A:$D,3,0)</f>
        <v>6.5</v>
      </c>
      <c r="D77" s="49">
        <f>$B77/C77-1</f>
        <v>-0.43076923076923079</v>
      </c>
      <c r="E77" s="82">
        <f>B77+Aug!E77</f>
        <v>22.400000000000002</v>
      </c>
      <c r="F77" s="82">
        <f>C77+Aug!F77</f>
        <v>31.2</v>
      </c>
      <c r="G77" s="49">
        <f t="shared" si="11"/>
        <v>-0.28205128205128194</v>
      </c>
      <c r="J77" s="80">
        <v>0.5</v>
      </c>
      <c r="K77" s="80">
        <v>1.5</v>
      </c>
    </row>
    <row r="78" spans="1:25" x14ac:dyDescent="0.2">
      <c r="A78" s="52" t="s">
        <v>102</v>
      </c>
      <c r="B78" s="48">
        <v>6</v>
      </c>
      <c r="C78" s="48">
        <f>VLOOKUP($A78,[1]Sep!$A:$D,3,0)</f>
        <v>8.5</v>
      </c>
      <c r="D78" s="49">
        <f>$B78/C78-1</f>
        <v>-0.29411764705882348</v>
      </c>
      <c r="E78" s="82">
        <f>B78+Aug!E78</f>
        <v>40.099999999999994</v>
      </c>
      <c r="F78" s="82">
        <f>C78+Aug!F78</f>
        <v>69.599999999999994</v>
      </c>
      <c r="G78" s="49">
        <f t="shared" si="11"/>
        <v>-0.42385057471264376</v>
      </c>
      <c r="J78" s="80">
        <v>0.8</v>
      </c>
      <c r="K78" s="80">
        <v>1.9</v>
      </c>
    </row>
    <row r="79" spans="1:25" x14ac:dyDescent="0.2">
      <c r="A79" s="51"/>
      <c r="B79" s="48"/>
      <c r="C79" s="48"/>
      <c r="D79" s="49"/>
      <c r="E79" s="82"/>
      <c r="F79" s="82"/>
      <c r="G79" s="49"/>
      <c r="J79" s="80"/>
      <c r="K79" s="80"/>
    </row>
    <row r="80" spans="1:25" s="165" customFormat="1" x14ac:dyDescent="0.2">
      <c r="A80" s="112" t="s">
        <v>313</v>
      </c>
      <c r="B80" s="105">
        <v>5.4</v>
      </c>
      <c r="C80" s="105"/>
      <c r="D80" s="106"/>
      <c r="E80" s="117">
        <f>B80+Aug!E80</f>
        <v>30.9</v>
      </c>
      <c r="F80" s="117">
        <f>C80+Aug!F80</f>
        <v>30.85</v>
      </c>
      <c r="G80" s="106">
        <f t="shared" ref="G80:G86" si="12">$E80/F80-1</f>
        <v>1.6207455429497752E-3</v>
      </c>
      <c r="H80" s="115"/>
      <c r="I80" s="115"/>
      <c r="J80" s="108">
        <v>0.8</v>
      </c>
      <c r="K80" s="108">
        <v>1.9</v>
      </c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spans="1:25" s="165" customFormat="1" x14ac:dyDescent="0.2">
      <c r="A81" s="112" t="s">
        <v>314</v>
      </c>
      <c r="B81" s="105">
        <v>14.5</v>
      </c>
      <c r="C81" s="105"/>
      <c r="D81" s="106"/>
      <c r="E81" s="117">
        <f>B81+Aug!E81</f>
        <v>81.400000000000006</v>
      </c>
      <c r="F81" s="117">
        <f>C81+Aug!F81</f>
        <v>47.849999999999994</v>
      </c>
      <c r="G81" s="106">
        <f t="shared" si="12"/>
        <v>0.70114942528735669</v>
      </c>
      <c r="H81" s="115"/>
      <c r="I81" s="115"/>
      <c r="J81" s="108">
        <v>1.7</v>
      </c>
      <c r="K81" s="108">
        <v>4.0999999999999996</v>
      </c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spans="1:25" x14ac:dyDescent="0.2">
      <c r="A82" s="52" t="s">
        <v>148</v>
      </c>
      <c r="B82" s="48">
        <v>0.3</v>
      </c>
      <c r="C82" s="48">
        <f>VLOOKUP($A82,[1]Sep!$A:$D,3,0)</f>
        <v>0.4</v>
      </c>
      <c r="D82" s="49">
        <f t="shared" ref="D82:D86" si="13">$B82/C82-1</f>
        <v>-0.25000000000000011</v>
      </c>
      <c r="E82" s="82">
        <f>B82+Aug!E82</f>
        <v>2</v>
      </c>
      <c r="F82" s="82">
        <f>C82+Aug!F82</f>
        <v>4</v>
      </c>
      <c r="G82" s="49">
        <f t="shared" si="12"/>
        <v>-0.5</v>
      </c>
      <c r="J82" s="80">
        <v>0</v>
      </c>
      <c r="K82" s="80">
        <v>0.1</v>
      </c>
    </row>
    <row r="83" spans="1:25" x14ac:dyDescent="0.2">
      <c r="A83" s="52" t="s">
        <v>104</v>
      </c>
      <c r="B83" s="48">
        <v>2.5</v>
      </c>
      <c r="C83" s="48">
        <f>VLOOKUP($A83,[1]Sep!$A:$D,3,0)</f>
        <v>3.5</v>
      </c>
      <c r="D83" s="49">
        <f t="shared" si="13"/>
        <v>-0.2857142857142857</v>
      </c>
      <c r="E83" s="82">
        <f>B83+Aug!E83</f>
        <v>17.399999999999999</v>
      </c>
      <c r="F83" s="82">
        <f>C83+Aug!F83</f>
        <v>28.400000000000002</v>
      </c>
      <c r="G83" s="49">
        <f t="shared" si="12"/>
        <v>-0.38732394366197198</v>
      </c>
      <c r="J83" s="80">
        <v>0.2</v>
      </c>
      <c r="K83" s="80">
        <v>0.5</v>
      </c>
    </row>
    <row r="84" spans="1:25" x14ac:dyDescent="0.2">
      <c r="A84" s="52" t="s">
        <v>105</v>
      </c>
      <c r="B84" s="48">
        <v>7.4</v>
      </c>
      <c r="C84" s="48">
        <f>VLOOKUP($A84,[1]Sep!$A:$D,3,0)</f>
        <v>9.6</v>
      </c>
      <c r="D84" s="49">
        <f t="shared" si="13"/>
        <v>-0.22916666666666663</v>
      </c>
      <c r="E84" s="82">
        <f>B84+Aug!E84</f>
        <v>40.200000000000003</v>
      </c>
      <c r="F84" s="82">
        <f>C84+Aug!F84</f>
        <v>53.4</v>
      </c>
      <c r="G84" s="49">
        <f t="shared" si="12"/>
        <v>-0.24719101123595499</v>
      </c>
      <c r="J84" s="80">
        <v>0.9</v>
      </c>
      <c r="K84" s="80">
        <v>1.8</v>
      </c>
    </row>
    <row r="85" spans="1:25" x14ac:dyDescent="0.2">
      <c r="A85" s="52" t="s">
        <v>106</v>
      </c>
      <c r="B85" s="48">
        <v>0.9</v>
      </c>
      <c r="C85" s="48">
        <f>VLOOKUP($A85,[1]Sep!$A:$D,3,0)</f>
        <v>1.4</v>
      </c>
      <c r="D85" s="49">
        <f t="shared" si="13"/>
        <v>-0.3571428571428571</v>
      </c>
      <c r="E85" s="82">
        <f>B85+Aug!E85</f>
        <v>4.3999999999999995</v>
      </c>
      <c r="F85" s="82">
        <f>C85+Aug!F85</f>
        <v>8.3000000000000007</v>
      </c>
      <c r="G85" s="49">
        <f t="shared" si="12"/>
        <v>-0.46987951807228923</v>
      </c>
      <c r="J85" s="80">
        <v>0.1</v>
      </c>
      <c r="K85" s="80">
        <v>0.3</v>
      </c>
    </row>
    <row r="86" spans="1:25" x14ac:dyDescent="0.2">
      <c r="A86" s="52" t="s">
        <v>107</v>
      </c>
      <c r="B86" s="48">
        <v>2</v>
      </c>
      <c r="C86" s="48">
        <f>VLOOKUP($A86,[1]Sep!$A:$D,3,0)</f>
        <v>2.2000000000000002</v>
      </c>
      <c r="D86" s="49">
        <f t="shared" si="13"/>
        <v>-9.0909090909090939E-2</v>
      </c>
      <c r="E86" s="82">
        <f>B86+Aug!E86</f>
        <v>9.5</v>
      </c>
      <c r="F86" s="82">
        <f>C86+Aug!F86</f>
        <v>12</v>
      </c>
      <c r="G86" s="49">
        <f t="shared" si="12"/>
        <v>-0.20833333333333337</v>
      </c>
      <c r="J86" s="80">
        <v>0.3</v>
      </c>
      <c r="K86" s="80">
        <v>0.9</v>
      </c>
    </row>
    <row r="87" spans="1:25" x14ac:dyDescent="0.2">
      <c r="A87" s="51"/>
      <c r="B87" s="48"/>
      <c r="C87" s="48"/>
      <c r="D87" s="49"/>
      <c r="E87" s="82"/>
      <c r="F87" s="82"/>
      <c r="G87" s="49"/>
      <c r="J87" s="80"/>
      <c r="K87" s="80"/>
    </row>
    <row r="88" spans="1:25" s="165" customFormat="1" x14ac:dyDescent="0.2">
      <c r="A88" s="112" t="s">
        <v>73</v>
      </c>
      <c r="B88" s="105">
        <v>4</v>
      </c>
      <c r="C88" s="105">
        <f>VLOOKUP($A88,[1]Sep!$A:$D,3,0)</f>
        <v>7.3</v>
      </c>
      <c r="D88" s="106">
        <f>$B88/C88-1</f>
        <v>-0.45205479452054798</v>
      </c>
      <c r="E88" s="117">
        <f>B88+Aug!E88</f>
        <v>18.599999999999998</v>
      </c>
      <c r="F88" s="117">
        <f>C88+Aug!F88</f>
        <v>39</v>
      </c>
      <c r="G88" s="106">
        <f t="shared" ref="G88:G90" si="14">$E88/F88-1</f>
        <v>-0.52307692307692311</v>
      </c>
      <c r="H88" s="115"/>
      <c r="I88" s="115"/>
      <c r="J88" s="108">
        <v>0.5</v>
      </c>
      <c r="K88" s="108">
        <v>1.1000000000000001</v>
      </c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spans="1:25" x14ac:dyDescent="0.2">
      <c r="A89" s="52" t="s">
        <v>126</v>
      </c>
      <c r="B89" s="48">
        <v>3.6</v>
      </c>
      <c r="C89" s="48">
        <f>VLOOKUP($A89,[1]Sep!$A:$D,3,0)</f>
        <v>6.3</v>
      </c>
      <c r="D89" s="49">
        <f>$B89/C89-1</f>
        <v>-0.42857142857142849</v>
      </c>
      <c r="E89" s="82">
        <f>B89+Aug!E89</f>
        <v>17</v>
      </c>
      <c r="F89" s="82">
        <f>C89+Aug!F89</f>
        <v>33.5</v>
      </c>
      <c r="G89" s="49">
        <f t="shared" si="14"/>
        <v>-0.4925373134328358</v>
      </c>
      <c r="J89" s="80">
        <v>0.4</v>
      </c>
      <c r="K89" s="80">
        <v>1</v>
      </c>
    </row>
    <row r="90" spans="1:25" x14ac:dyDescent="0.2">
      <c r="A90" s="52" t="s">
        <v>127</v>
      </c>
      <c r="B90" s="48">
        <v>0.3</v>
      </c>
      <c r="C90" s="48">
        <f>VLOOKUP($A90,[1]Sep!$A:$D,3,0)</f>
        <v>0.9</v>
      </c>
      <c r="D90" s="49">
        <f>$B90/C90-1</f>
        <v>-0.66666666666666674</v>
      </c>
      <c r="E90" s="82">
        <f>B90+Aug!E90</f>
        <v>1.2</v>
      </c>
      <c r="F90" s="82">
        <f>C90+Aug!F90</f>
        <v>4.7</v>
      </c>
      <c r="G90" s="49">
        <f t="shared" si="14"/>
        <v>-0.74468085106382986</v>
      </c>
      <c r="J90" s="80">
        <v>0.1</v>
      </c>
      <c r="K90" s="80">
        <v>0.1</v>
      </c>
    </row>
  </sheetData>
  <mergeCells count="4">
    <mergeCell ref="J8:K8"/>
    <mergeCell ref="A7:A8"/>
    <mergeCell ref="B7:C7"/>
    <mergeCell ref="E7:F7"/>
  </mergeCells>
  <conditionalFormatting sqref="D9:G90 A9:B90 J9:J90 K52 K12">
    <cfRule type="containsBlanks" dxfId="21" priority="14">
      <formula>LEN(TRIM(A9))=0</formula>
    </cfRule>
  </conditionalFormatting>
  <conditionalFormatting sqref="D9:D90 G9:G90">
    <cfRule type="cellIs" dxfId="20" priority="12" operator="lessThan">
      <formula>0</formula>
    </cfRule>
    <cfRule type="cellIs" dxfId="19" priority="13" operator="greaterThan">
      <formula>0</formula>
    </cfRule>
  </conditionalFormatting>
  <conditionalFormatting sqref="C9:C90">
    <cfRule type="containsBlanks" dxfId="18" priority="5">
      <formula>LEN(TRIM(C9))=0</formula>
    </cfRule>
  </conditionalFormatting>
  <conditionalFormatting sqref="K9:K11 K53:K90 K37:K51 K13:K35">
    <cfRule type="containsBlanks" dxfId="17" priority="2">
      <formula>LEN(TRIM(K9))=0</formula>
    </cfRule>
  </conditionalFormatting>
  <conditionalFormatting sqref="K36">
    <cfRule type="containsBlanks" dxfId="16" priority="1">
      <formula>LEN(TRIM(K36))=0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90"/>
  <sheetViews>
    <sheetView tabSelected="1" zoomScaleNormal="100" workbookViewId="0">
      <selection activeCell="I7" sqref="I7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8" style="43" bestFit="1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  <c r="L2" s="33">
        <v>1</v>
      </c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141</v>
      </c>
      <c r="C7" s="227"/>
      <c r="D7" s="78" t="s">
        <v>315</v>
      </c>
      <c r="E7" s="230" t="str">
        <f>CONCATENATE("January-",B7)</f>
        <v>January-October</v>
      </c>
      <c r="F7" s="230"/>
      <c r="G7" s="79" t="s">
        <v>315</v>
      </c>
      <c r="H7" s="44"/>
      <c r="I7" s="44"/>
      <c r="J7" s="81" t="str">
        <f>B7</f>
        <v>October</v>
      </c>
      <c r="K7" s="81" t="str">
        <f>E7</f>
        <v>January-October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50" t="s">
        <v>128</v>
      </c>
      <c r="B9" s="180">
        <v>333.5</v>
      </c>
      <c r="C9" s="180">
        <f>VLOOKUP($A9,[1]Oct!$A:$D,3,0)</f>
        <v>447.1</v>
      </c>
      <c r="D9" s="49">
        <f>$B9/C9-1</f>
        <v>-0.25408186088123463</v>
      </c>
      <c r="E9" s="180">
        <f>B9+Sep!E9</f>
        <v>2078</v>
      </c>
      <c r="F9" s="180">
        <f>C9+Sep!F9</f>
        <v>3742.1</v>
      </c>
      <c r="G9" s="49">
        <f>$E9/F9-1</f>
        <v>-0.44469682798428689</v>
      </c>
      <c r="J9" s="182">
        <v>35.200000000000003</v>
      </c>
      <c r="K9" s="182">
        <v>119.4</v>
      </c>
    </row>
    <row r="10" spans="1:25" x14ac:dyDescent="0.2">
      <c r="A10" s="50" t="s">
        <v>7</v>
      </c>
      <c r="B10" s="180">
        <v>23.6</v>
      </c>
      <c r="C10" s="180">
        <f>VLOOKUP($A10,[1]Oct!$A:$D,3,0)</f>
        <v>44.9</v>
      </c>
      <c r="D10" s="49">
        <f>$B10/C10-1</f>
        <v>-0.47438752783964355</v>
      </c>
      <c r="E10" s="180">
        <f>B10+Sep!E10</f>
        <v>121.5</v>
      </c>
      <c r="F10" s="180">
        <f>C10+Sep!F10</f>
        <v>421.4</v>
      </c>
      <c r="G10" s="49">
        <f t="shared" ref="G10" si="0">$E10/F10-1</f>
        <v>-0.71167536782154728</v>
      </c>
      <c r="J10" s="182">
        <v>1.3</v>
      </c>
      <c r="K10" s="182">
        <v>8.3000000000000007</v>
      </c>
    </row>
    <row r="11" spans="1:25" x14ac:dyDescent="0.2">
      <c r="A11" s="51"/>
      <c r="B11" s="180"/>
      <c r="C11" s="180"/>
      <c r="D11" s="49"/>
      <c r="E11" s="180"/>
      <c r="F11" s="180"/>
      <c r="G11" s="49"/>
      <c r="J11" s="182"/>
      <c r="K11" s="182"/>
    </row>
    <row r="12" spans="1:25" x14ac:dyDescent="0.2">
      <c r="A12" s="50" t="s">
        <v>1</v>
      </c>
      <c r="B12" s="180">
        <v>17.7</v>
      </c>
      <c r="C12" s="180">
        <f>VLOOKUP($A12,[1]Oct!$A:$D,3,0)</f>
        <v>39.699999999999996</v>
      </c>
      <c r="D12" s="49">
        <f t="shared" ref="D12:D22" si="1">$B12/C12-1</f>
        <v>-0.55415617128463479</v>
      </c>
      <c r="E12" s="180">
        <f>B12+Sep!E12</f>
        <v>67</v>
      </c>
      <c r="F12" s="180">
        <f>C12+Sep!F12</f>
        <v>340.7</v>
      </c>
      <c r="G12" s="49">
        <f t="shared" ref="G12:G22" si="2">$E12/F12-1</f>
        <v>-0.80334605224537714</v>
      </c>
      <c r="J12" s="182">
        <v>0.5</v>
      </c>
      <c r="K12" s="182">
        <v>2.4000000000000004</v>
      </c>
      <c r="L12" s="132"/>
    </row>
    <row r="13" spans="1:25" x14ac:dyDescent="0.2">
      <c r="A13" s="52" t="s">
        <v>120</v>
      </c>
      <c r="B13" s="180">
        <v>5.3</v>
      </c>
      <c r="C13" s="180">
        <f>VLOOKUP($A13,[1]Oct!$A:$D,3,0)</f>
        <v>8.3000000000000007</v>
      </c>
      <c r="D13" s="49">
        <f>$B13/C13-1</f>
        <v>-0.36144578313253017</v>
      </c>
      <c r="E13" s="180">
        <f>B13+Sep!E13</f>
        <v>20.100000000000001</v>
      </c>
      <c r="F13" s="180">
        <f>C13+Sep!F13</f>
        <v>60.7</v>
      </c>
      <c r="G13" s="49">
        <f t="shared" si="2"/>
        <v>-0.66886326194398682</v>
      </c>
      <c r="J13" s="182">
        <v>0</v>
      </c>
      <c r="K13" s="182">
        <v>0.2</v>
      </c>
    </row>
    <row r="14" spans="1:25" x14ac:dyDescent="0.2">
      <c r="A14" s="52" t="s">
        <v>130</v>
      </c>
      <c r="B14" s="180">
        <v>0.5</v>
      </c>
      <c r="C14" s="180">
        <f>VLOOKUP($A14,[1]Oct!$A:$D,3,0)</f>
        <v>1.4</v>
      </c>
      <c r="D14" s="49">
        <f>$B14/C14-1</f>
        <v>-0.64285714285714279</v>
      </c>
      <c r="E14" s="180">
        <f>B14+Sep!E14</f>
        <v>1</v>
      </c>
      <c r="F14" s="180">
        <f>C14+Sep!F14</f>
        <v>8.6</v>
      </c>
      <c r="G14" s="49">
        <f t="shared" si="2"/>
        <v>-0.88372093023255816</v>
      </c>
      <c r="J14" s="182">
        <v>0</v>
      </c>
      <c r="K14" s="182">
        <v>0</v>
      </c>
    </row>
    <row r="15" spans="1:25" x14ac:dyDescent="0.2">
      <c r="A15" s="52" t="s">
        <v>119</v>
      </c>
      <c r="B15" s="180">
        <v>2.4</v>
      </c>
      <c r="C15" s="180">
        <f>VLOOKUP($A15,[1]Oct!$A:$D,3,0)</f>
        <v>3.6</v>
      </c>
      <c r="D15" s="49">
        <f t="shared" si="1"/>
        <v>-0.33333333333333337</v>
      </c>
      <c r="E15" s="180">
        <f>B15+Sep!E15</f>
        <v>8.5</v>
      </c>
      <c r="F15" s="180">
        <f>C15+Sep!F15</f>
        <v>29.7</v>
      </c>
      <c r="G15" s="49">
        <f t="shared" si="2"/>
        <v>-0.71380471380471378</v>
      </c>
      <c r="J15" s="182">
        <v>0</v>
      </c>
      <c r="K15" s="182">
        <v>0.1</v>
      </c>
    </row>
    <row r="16" spans="1:25" ht="12" customHeight="1" x14ac:dyDescent="0.2">
      <c r="A16" s="52" t="s">
        <v>118</v>
      </c>
      <c r="B16" s="180">
        <v>1.3</v>
      </c>
      <c r="C16" s="180">
        <f>VLOOKUP($A16,[1]Oct!$A:$D,3,0)</f>
        <v>11</v>
      </c>
      <c r="D16" s="49">
        <f t="shared" si="1"/>
        <v>-0.88181818181818183</v>
      </c>
      <c r="E16" s="180">
        <f>B16+Sep!E16</f>
        <v>5</v>
      </c>
      <c r="F16" s="180">
        <f>C16+Sep!F16</f>
        <v>114.5</v>
      </c>
      <c r="G16" s="49">
        <f t="shared" si="2"/>
        <v>-0.95633187772925765</v>
      </c>
      <c r="J16" s="182">
        <v>0</v>
      </c>
      <c r="K16" s="182">
        <v>0.1</v>
      </c>
    </row>
    <row r="17" spans="1:11" x14ac:dyDescent="0.2">
      <c r="A17" s="52" t="s">
        <v>117</v>
      </c>
      <c r="B17" s="180">
        <v>0.6</v>
      </c>
      <c r="C17" s="180">
        <f>VLOOKUP($A17,[1]Oct!$A:$D,3,0)</f>
        <v>1.7</v>
      </c>
      <c r="D17" s="49">
        <f t="shared" si="1"/>
        <v>-0.64705882352941169</v>
      </c>
      <c r="E17" s="180">
        <f>B17+Sep!E17</f>
        <v>4.2</v>
      </c>
      <c r="F17" s="180">
        <f>C17+Sep!F17</f>
        <v>19.599999999999998</v>
      </c>
      <c r="G17" s="49">
        <f t="shared" si="2"/>
        <v>-0.7857142857142857</v>
      </c>
      <c r="J17" s="182">
        <v>0</v>
      </c>
      <c r="K17" s="182">
        <v>0.2</v>
      </c>
    </row>
    <row r="18" spans="1:11" x14ac:dyDescent="0.2">
      <c r="A18" s="52" t="s">
        <v>116</v>
      </c>
      <c r="B18" s="180">
        <v>0.4</v>
      </c>
      <c r="C18" s="180">
        <f>VLOOKUP($A18,[1]Oct!$A:$D,3,0)</f>
        <v>1.3</v>
      </c>
      <c r="D18" s="49">
        <f t="shared" si="1"/>
        <v>-0.69230769230769229</v>
      </c>
      <c r="E18" s="180">
        <f>B18+Sep!E18</f>
        <v>1.4</v>
      </c>
      <c r="F18" s="180">
        <f>C18+Sep!F18</f>
        <v>13.000000000000002</v>
      </c>
      <c r="G18" s="49">
        <f t="shared" si="2"/>
        <v>-0.89230769230769236</v>
      </c>
      <c r="J18" s="182">
        <v>0</v>
      </c>
      <c r="K18" s="182">
        <v>0.1</v>
      </c>
    </row>
    <row r="19" spans="1:11" x14ac:dyDescent="0.2">
      <c r="A19" s="52" t="s">
        <v>311</v>
      </c>
      <c r="B19" s="180">
        <v>2.4</v>
      </c>
      <c r="C19" s="180">
        <f>VLOOKUP($A19,[1]Oct!$A:$D,3,0)</f>
        <v>5</v>
      </c>
      <c r="D19" s="49">
        <f t="shared" si="1"/>
        <v>-0.52</v>
      </c>
      <c r="E19" s="180">
        <f>B19+Sep!E19</f>
        <v>8.9</v>
      </c>
      <c r="F19" s="180">
        <f>C19+Sep!F19</f>
        <v>51.099999999999994</v>
      </c>
      <c r="G19" s="49">
        <f t="shared" si="2"/>
        <v>-0.82583170254403127</v>
      </c>
      <c r="J19" s="182">
        <v>0.2</v>
      </c>
      <c r="K19" s="182">
        <v>0.4</v>
      </c>
    </row>
    <row r="20" spans="1:11" x14ac:dyDescent="0.2">
      <c r="A20" s="52" t="s">
        <v>132</v>
      </c>
      <c r="B20" s="180">
        <v>0.6</v>
      </c>
      <c r="C20" s="180">
        <f>VLOOKUP($A20,[1]Oct!$A:$D,3,0)</f>
        <v>1.1000000000000001</v>
      </c>
      <c r="D20" s="49">
        <f t="shared" si="1"/>
        <v>-0.45454545454545459</v>
      </c>
      <c r="E20" s="180">
        <f>B20+Sep!E20</f>
        <v>3.1</v>
      </c>
      <c r="F20" s="180">
        <f>C20+Sep!F20</f>
        <v>9.2999999999999989</v>
      </c>
      <c r="G20" s="49">
        <f t="shared" si="2"/>
        <v>-0.66666666666666663</v>
      </c>
      <c r="J20" s="182">
        <v>0.1</v>
      </c>
      <c r="K20" s="182">
        <v>0.2</v>
      </c>
    </row>
    <row r="21" spans="1:11" x14ac:dyDescent="0.2">
      <c r="A21" s="52" t="s">
        <v>115</v>
      </c>
      <c r="B21" s="180">
        <v>0.3</v>
      </c>
      <c r="C21" s="180">
        <f>VLOOKUP($A21,[1]Oct!$A:$D,3,0)</f>
        <v>0.3</v>
      </c>
      <c r="D21" s="49">
        <f t="shared" si="1"/>
        <v>0</v>
      </c>
      <c r="E21" s="180">
        <f>B21+Sep!E21</f>
        <v>1.0999999999999999</v>
      </c>
      <c r="F21" s="180">
        <f>C21+Sep!F21</f>
        <v>3</v>
      </c>
      <c r="G21" s="49">
        <f t="shared" si="2"/>
        <v>-0.6333333333333333</v>
      </c>
      <c r="J21" s="182">
        <v>0</v>
      </c>
      <c r="K21" s="182">
        <v>0</v>
      </c>
    </row>
    <row r="22" spans="1:11" x14ac:dyDescent="0.2">
      <c r="A22" s="52" t="s">
        <v>131</v>
      </c>
      <c r="B22" s="180">
        <v>3.9</v>
      </c>
      <c r="C22" s="180">
        <f>VLOOKUP($A22,[1]Oct!$A:$D,3,0)</f>
        <v>4.8</v>
      </c>
      <c r="D22" s="49">
        <f t="shared" si="1"/>
        <v>-0.1875</v>
      </c>
      <c r="E22" s="180">
        <f>B22+Sep!E22</f>
        <v>13.700000000000001</v>
      </c>
      <c r="F22" s="180">
        <f>C22+Sep!F22</f>
        <v>23.2</v>
      </c>
      <c r="G22" s="49">
        <f t="shared" si="2"/>
        <v>-0.40948275862068961</v>
      </c>
      <c r="J22" s="182">
        <v>0.2</v>
      </c>
      <c r="K22" s="182">
        <v>1.1000000000000001</v>
      </c>
    </row>
    <row r="23" spans="1:11" x14ac:dyDescent="0.2">
      <c r="A23" s="51"/>
      <c r="B23" s="180"/>
      <c r="C23" s="180"/>
      <c r="D23" s="49"/>
      <c r="E23" s="180"/>
      <c r="F23" s="180"/>
      <c r="G23" s="49"/>
      <c r="J23" s="182"/>
      <c r="K23" s="182"/>
    </row>
    <row r="24" spans="1:11" x14ac:dyDescent="0.2">
      <c r="A24" s="52" t="s">
        <v>112</v>
      </c>
      <c r="B24" s="180">
        <v>1.6</v>
      </c>
      <c r="C24" s="180">
        <f>VLOOKUP($A24,[1]Oct!$A:$D,3,0)</f>
        <v>0.9</v>
      </c>
      <c r="D24" s="49">
        <f>$B24/C24-1</f>
        <v>0.7777777777777779</v>
      </c>
      <c r="E24" s="180">
        <f>B24+Sep!E24</f>
        <v>8.6999999999999993</v>
      </c>
      <c r="F24" s="180">
        <f>C24+Sep!F24</f>
        <v>8.2000000000000011</v>
      </c>
      <c r="G24" s="49">
        <f t="shared" ref="G24:G26" si="3">$E24/F24-1</f>
        <v>6.0975609756097393E-2</v>
      </c>
      <c r="J24" s="182">
        <v>0.4</v>
      </c>
      <c r="K24" s="182">
        <v>3.5</v>
      </c>
    </row>
    <row r="25" spans="1:11" x14ac:dyDescent="0.2">
      <c r="A25" s="52" t="s">
        <v>113</v>
      </c>
      <c r="B25" s="180">
        <v>0.8</v>
      </c>
      <c r="C25" s="180">
        <f>VLOOKUP($A25,[1]Oct!$A:$D,3,0)</f>
        <v>1.7</v>
      </c>
      <c r="D25" s="49">
        <f>$B25/C25-1</f>
        <v>-0.52941176470588225</v>
      </c>
      <c r="E25" s="180">
        <f>B25+Sep!E25</f>
        <v>14.8</v>
      </c>
      <c r="F25" s="180">
        <f>C25+Sep!F25</f>
        <v>29.3</v>
      </c>
      <c r="G25" s="49">
        <f t="shared" si="3"/>
        <v>-0.49488054607508536</v>
      </c>
      <c r="J25" s="182">
        <v>0.2</v>
      </c>
      <c r="K25" s="182">
        <v>1.3</v>
      </c>
    </row>
    <row r="26" spans="1:11" ht="14.25" customHeight="1" x14ac:dyDescent="0.2">
      <c r="A26" s="52" t="s">
        <v>114</v>
      </c>
      <c r="B26" s="180">
        <v>0.9</v>
      </c>
      <c r="C26" s="180">
        <f>VLOOKUP($A26,[1]Oct!$A:$D,3,0)</f>
        <v>1.3</v>
      </c>
      <c r="D26" s="49">
        <f>$B26/C26-1</f>
        <v>-0.30769230769230771</v>
      </c>
      <c r="E26" s="180">
        <f>B26+Sep!E26</f>
        <v>13.8</v>
      </c>
      <c r="F26" s="180">
        <f>C26+Sep!F26</f>
        <v>16</v>
      </c>
      <c r="G26" s="49">
        <f t="shared" si="3"/>
        <v>-0.13749999999999996</v>
      </c>
      <c r="J26" s="182">
        <v>0</v>
      </c>
      <c r="K26" s="182">
        <v>0.1</v>
      </c>
    </row>
    <row r="27" spans="1:11" x14ac:dyDescent="0.2">
      <c r="A27" s="51"/>
      <c r="B27" s="180"/>
      <c r="C27" s="180"/>
      <c r="D27" s="49"/>
      <c r="E27" s="180"/>
      <c r="F27" s="180"/>
      <c r="G27" s="49"/>
      <c r="J27" s="182"/>
      <c r="K27" s="182"/>
    </row>
    <row r="28" spans="1:11" x14ac:dyDescent="0.2">
      <c r="A28" s="50" t="s">
        <v>24</v>
      </c>
      <c r="B28" s="180">
        <v>4.9000000000000004</v>
      </c>
      <c r="C28" s="180">
        <f>VLOOKUP($A28,[1]Oct!$A:$D,3,0)</f>
        <v>6</v>
      </c>
      <c r="D28" s="49">
        <f t="shared" ref="D28:D33" si="4">$B28/C28-1</f>
        <v>-0.18333333333333324</v>
      </c>
      <c r="E28" s="180">
        <f>B28+Sep!E28</f>
        <v>40.4</v>
      </c>
      <c r="F28" s="180">
        <f>C28+Sep!F28</f>
        <v>63.4</v>
      </c>
      <c r="G28" s="49">
        <f t="shared" ref="G28:G33" si="5">$E28/F28-1</f>
        <v>-0.36277602523659302</v>
      </c>
      <c r="J28" s="182">
        <v>0.2</v>
      </c>
      <c r="K28" s="182">
        <v>1.1000000000000001</v>
      </c>
    </row>
    <row r="29" spans="1:11" x14ac:dyDescent="0.2">
      <c r="A29" s="52" t="s">
        <v>121</v>
      </c>
      <c r="B29" s="180">
        <v>2</v>
      </c>
      <c r="C29" s="180">
        <f>VLOOKUP($A29,[1]Oct!$A:$D,3,0)</f>
        <v>2.1</v>
      </c>
      <c r="D29" s="49">
        <f t="shared" si="4"/>
        <v>-4.7619047619047672E-2</v>
      </c>
      <c r="E29" s="180">
        <f>B29+Sep!E29</f>
        <v>15.4</v>
      </c>
      <c r="F29" s="180">
        <f>C29+Sep!F29</f>
        <v>23.100000000000005</v>
      </c>
      <c r="G29" s="49">
        <f t="shared" si="5"/>
        <v>-0.33333333333333348</v>
      </c>
      <c r="J29" s="182">
        <v>0.2</v>
      </c>
      <c r="K29" s="182">
        <v>0.6</v>
      </c>
    </row>
    <row r="30" spans="1:11" x14ac:dyDescent="0.2">
      <c r="A30" s="52" t="s">
        <v>122</v>
      </c>
      <c r="B30" s="180">
        <v>0.2</v>
      </c>
      <c r="C30" s="180">
        <f>VLOOKUP($A30,[1]Oct!$A:$D,3,0)</f>
        <v>0.2</v>
      </c>
      <c r="D30" s="49">
        <f t="shared" si="4"/>
        <v>0</v>
      </c>
      <c r="E30" s="180">
        <f>B30+Sep!E30</f>
        <v>4.7999999999999989</v>
      </c>
      <c r="F30" s="180">
        <f>C30+Sep!F30</f>
        <v>5.4</v>
      </c>
      <c r="G30" s="49">
        <f t="shared" si="5"/>
        <v>-0.11111111111111138</v>
      </c>
      <c r="J30" s="182">
        <v>0</v>
      </c>
      <c r="K30" s="182">
        <v>0</v>
      </c>
    </row>
    <row r="31" spans="1:11" x14ac:dyDescent="0.2">
      <c r="A31" s="52" t="s">
        <v>123</v>
      </c>
      <c r="B31" s="180">
        <v>0.3</v>
      </c>
      <c r="C31" s="180">
        <f>VLOOKUP($A31,[1]Oct!$A:$D,3,0)</f>
        <v>0.3</v>
      </c>
      <c r="D31" s="49">
        <f t="shared" si="4"/>
        <v>0</v>
      </c>
      <c r="E31" s="180">
        <f>B31+Sep!E31</f>
        <v>2.1999999999999997</v>
      </c>
      <c r="F31" s="180">
        <f>C31+Sep!F31</f>
        <v>2.5999999999999996</v>
      </c>
      <c r="G31" s="49">
        <f t="shared" si="5"/>
        <v>-0.15384615384615385</v>
      </c>
      <c r="J31" s="182">
        <v>0</v>
      </c>
      <c r="K31" s="182">
        <v>0</v>
      </c>
    </row>
    <row r="32" spans="1:11" x14ac:dyDescent="0.2">
      <c r="A32" s="52" t="s">
        <v>124</v>
      </c>
      <c r="B32" s="180">
        <v>0.3</v>
      </c>
      <c r="C32" s="180">
        <f>VLOOKUP($A32,[1]Oct!$A:$D,3,0)</f>
        <v>0.5</v>
      </c>
      <c r="D32" s="49">
        <f t="shared" si="4"/>
        <v>-0.4</v>
      </c>
      <c r="E32" s="180">
        <f>B32+Sep!E32</f>
        <v>5.3</v>
      </c>
      <c r="F32" s="180">
        <f>C32+Sep!F32</f>
        <v>7.6</v>
      </c>
      <c r="G32" s="49">
        <f t="shared" si="5"/>
        <v>-0.30263157894736836</v>
      </c>
      <c r="J32" s="182">
        <v>0</v>
      </c>
      <c r="K32" s="182">
        <v>0</v>
      </c>
    </row>
    <row r="33" spans="1:12" x14ac:dyDescent="0.2">
      <c r="A33" s="52" t="s">
        <v>125</v>
      </c>
      <c r="B33" s="180">
        <v>0.1</v>
      </c>
      <c r="C33" s="180">
        <f>VLOOKUP($A33,[1]Oct!$A:$D,3,0)</f>
        <v>0.3</v>
      </c>
      <c r="D33" s="49">
        <f t="shared" si="4"/>
        <v>-0.66666666666666663</v>
      </c>
      <c r="E33" s="180">
        <f>B33+Sep!E33</f>
        <v>1.4000000000000001</v>
      </c>
      <c r="F33" s="180">
        <f>C33+Sep!F33</f>
        <v>3.5999999999999996</v>
      </c>
      <c r="G33" s="49">
        <f t="shared" si="5"/>
        <v>-0.61111111111111105</v>
      </c>
      <c r="J33" s="182">
        <v>0</v>
      </c>
      <c r="K33" s="182">
        <v>0</v>
      </c>
    </row>
    <row r="34" spans="1:12" x14ac:dyDescent="0.2">
      <c r="A34" s="51"/>
      <c r="B34" s="180"/>
      <c r="C34" s="180"/>
      <c r="D34" s="49"/>
      <c r="E34" s="180"/>
      <c r="F34" s="180"/>
      <c r="G34" s="49"/>
      <c r="J34" s="182"/>
      <c r="K34" s="182"/>
    </row>
    <row r="35" spans="1:12" x14ac:dyDescent="0.2">
      <c r="A35" s="52" t="s">
        <v>30</v>
      </c>
      <c r="B35" s="180">
        <v>179.3</v>
      </c>
      <c r="C35" s="180">
        <f>VLOOKUP($A35,[1]Oct!$A:$D,3,0)</f>
        <v>266.3</v>
      </c>
      <c r="D35" s="49">
        <f t="shared" ref="D35:D50" si="6">$B35/C35-1</f>
        <v>-0.32669921141569658</v>
      </c>
      <c r="E35" s="180">
        <f>B35+Sep!E35</f>
        <v>1020.4000000000001</v>
      </c>
      <c r="F35" s="180">
        <f>C35+Sep!F35</f>
        <v>2053.5000000000005</v>
      </c>
      <c r="G35" s="49">
        <f t="shared" ref="G35:G50" si="7">$E35/F35-1</f>
        <v>-0.50309228147065999</v>
      </c>
      <c r="J35" s="182">
        <v>15.6</v>
      </c>
      <c r="K35" s="182">
        <v>62.1</v>
      </c>
      <c r="L35" s="132"/>
    </row>
    <row r="36" spans="1:12" x14ac:dyDescent="0.2">
      <c r="A36" s="50" t="s">
        <v>144</v>
      </c>
      <c r="B36" s="180">
        <v>8.3000000000000007</v>
      </c>
      <c r="C36" s="180">
        <f>VLOOKUP($A36,[1]Oct!$A:$D,3,0)</f>
        <v>12.6</v>
      </c>
      <c r="D36" s="49">
        <f t="shared" si="6"/>
        <v>-0.34126984126984117</v>
      </c>
      <c r="E36" s="180">
        <f>B36+Sep!E36</f>
        <v>35.299999999999997</v>
      </c>
      <c r="F36" s="180">
        <f>C36+Sep!F36</f>
        <v>147.89999999999998</v>
      </c>
      <c r="G36" s="49">
        <f t="shared" si="7"/>
        <v>-0.76132521974306966</v>
      </c>
      <c r="J36" s="182">
        <v>0.4</v>
      </c>
      <c r="K36" s="182">
        <v>1.7000000000000002</v>
      </c>
    </row>
    <row r="37" spans="1:12" x14ac:dyDescent="0.2">
      <c r="A37" s="52" t="s">
        <v>111</v>
      </c>
      <c r="B37" s="180">
        <v>2.4</v>
      </c>
      <c r="C37" s="180">
        <f>VLOOKUP($A37,[1]Oct!$A:$D,3,0)</f>
        <v>3.4</v>
      </c>
      <c r="D37" s="49">
        <f t="shared" si="6"/>
        <v>-0.29411764705882348</v>
      </c>
      <c r="E37" s="180">
        <f>B37+Sep!E37</f>
        <v>11.200000000000001</v>
      </c>
      <c r="F37" s="180">
        <f>C37+Sep!F37</f>
        <v>19.7</v>
      </c>
      <c r="G37" s="49">
        <f t="shared" si="7"/>
        <v>-0.43147208121827407</v>
      </c>
      <c r="J37" s="182">
        <v>0.2</v>
      </c>
      <c r="K37" s="182">
        <v>0.5</v>
      </c>
    </row>
    <row r="38" spans="1:12" x14ac:dyDescent="0.2">
      <c r="A38" s="52" t="s">
        <v>110</v>
      </c>
      <c r="B38" s="180">
        <v>2.1</v>
      </c>
      <c r="C38" s="180">
        <f>VLOOKUP($A38,[1]Oct!$A:$D,3,0)</f>
        <v>2.8</v>
      </c>
      <c r="D38" s="49">
        <f t="shared" si="6"/>
        <v>-0.24999999999999989</v>
      </c>
      <c r="E38" s="180">
        <f>B38+Sep!E38</f>
        <v>7.4</v>
      </c>
      <c r="F38" s="180">
        <f>C38+Sep!F38</f>
        <v>14.3</v>
      </c>
      <c r="G38" s="49">
        <f t="shared" si="7"/>
        <v>-0.4825174825174825</v>
      </c>
      <c r="J38" s="182">
        <v>0.1</v>
      </c>
      <c r="K38" s="182">
        <v>0.7</v>
      </c>
    </row>
    <row r="39" spans="1:12" x14ac:dyDescent="0.2">
      <c r="A39" s="52" t="s">
        <v>108</v>
      </c>
      <c r="B39" s="180">
        <v>1.2</v>
      </c>
      <c r="C39" s="180">
        <f>VLOOKUP($A39,[1]Oct!$A:$D,3,0)</f>
        <v>2.2000000000000002</v>
      </c>
      <c r="D39" s="49">
        <f t="shared" si="6"/>
        <v>-0.45454545454545459</v>
      </c>
      <c r="E39" s="180">
        <f>B39+Sep!E39</f>
        <v>4.6000000000000005</v>
      </c>
      <c r="F39" s="180">
        <f>C39+Sep!F39</f>
        <v>14.599999999999998</v>
      </c>
      <c r="G39" s="49">
        <f t="shared" si="7"/>
        <v>-0.68493150684931492</v>
      </c>
      <c r="J39" s="182">
        <v>0</v>
      </c>
      <c r="K39" s="182">
        <v>0.1</v>
      </c>
    </row>
    <row r="40" spans="1:12" x14ac:dyDescent="0.2">
      <c r="A40" s="52" t="s">
        <v>109</v>
      </c>
      <c r="B40" s="180">
        <v>2.6</v>
      </c>
      <c r="C40" s="180">
        <f>VLOOKUP($A40,[1]Oct!$A:$D,3,0)</f>
        <v>4.2</v>
      </c>
      <c r="D40" s="49">
        <f t="shared" si="6"/>
        <v>-0.38095238095238093</v>
      </c>
      <c r="E40" s="180">
        <f>B40+Sep!E40</f>
        <v>12.1</v>
      </c>
      <c r="F40" s="180">
        <f>C40+Sep!F40</f>
        <v>27.4</v>
      </c>
      <c r="G40" s="49">
        <f t="shared" si="7"/>
        <v>-0.55839416058394153</v>
      </c>
      <c r="J40" s="182">
        <v>0.1</v>
      </c>
      <c r="K40" s="182">
        <v>0.4</v>
      </c>
    </row>
    <row r="41" spans="1:12" x14ac:dyDescent="0.2">
      <c r="A41" s="52" t="s">
        <v>85</v>
      </c>
      <c r="B41" s="180">
        <v>22.3</v>
      </c>
      <c r="C41" s="180">
        <f>VLOOKUP($A41,[1]Oct!$A:$D,3,0)</f>
        <v>25.2</v>
      </c>
      <c r="D41" s="49">
        <f t="shared" si="6"/>
        <v>-0.115079365079365</v>
      </c>
      <c r="E41" s="180">
        <f>B41+Sep!E41</f>
        <v>143.60000000000002</v>
      </c>
      <c r="F41" s="180">
        <f>C41+Sep!F41</f>
        <v>191</v>
      </c>
      <c r="G41" s="49">
        <f t="shared" si="7"/>
        <v>-0.24816753926701562</v>
      </c>
      <c r="J41" s="182">
        <v>3</v>
      </c>
      <c r="K41" s="182">
        <v>9.5</v>
      </c>
    </row>
    <row r="42" spans="1:12" x14ac:dyDescent="0.2">
      <c r="A42" s="52" t="s">
        <v>84</v>
      </c>
      <c r="B42" s="180">
        <v>1.2</v>
      </c>
      <c r="C42" s="180">
        <f>VLOOKUP($A42,[1]Oct!$A:$D,3,0)</f>
        <v>1.9</v>
      </c>
      <c r="D42" s="49">
        <f t="shared" si="6"/>
        <v>-0.36842105263157898</v>
      </c>
      <c r="E42" s="180">
        <f>B42+Sep!E42</f>
        <v>6.0000000000000009</v>
      </c>
      <c r="F42" s="180">
        <f>C42+Sep!F42</f>
        <v>10.200000000000001</v>
      </c>
      <c r="G42" s="49">
        <f t="shared" si="7"/>
        <v>-0.41176470588235292</v>
      </c>
      <c r="J42" s="182">
        <v>0.3</v>
      </c>
      <c r="K42" s="182">
        <v>0.8</v>
      </c>
    </row>
    <row r="43" spans="1:12" x14ac:dyDescent="0.2">
      <c r="A43" s="52" t="s">
        <v>83</v>
      </c>
      <c r="B43" s="180">
        <v>5.8</v>
      </c>
      <c r="C43" s="180">
        <f>VLOOKUP($A43,[1]Oct!$A:$D,3,0)</f>
        <v>9.5</v>
      </c>
      <c r="D43" s="49">
        <f t="shared" si="6"/>
        <v>-0.38947368421052631</v>
      </c>
      <c r="E43" s="180">
        <f>B43+Sep!E43</f>
        <v>33.099999999999994</v>
      </c>
      <c r="F43" s="180">
        <f>C43+Sep!F43</f>
        <v>75.7</v>
      </c>
      <c r="G43" s="49">
        <f t="shared" si="7"/>
        <v>-0.56274768824306487</v>
      </c>
      <c r="J43" s="182">
        <v>0.4</v>
      </c>
      <c r="K43" s="182">
        <v>1.2</v>
      </c>
    </row>
    <row r="44" spans="1:12" x14ac:dyDescent="0.2">
      <c r="A44" s="52" t="s">
        <v>88</v>
      </c>
      <c r="B44" s="180">
        <v>1</v>
      </c>
      <c r="C44" s="180">
        <f>VLOOKUP($A44,[1]Oct!$A:$D,3,0)</f>
        <v>1.8</v>
      </c>
      <c r="D44" s="49">
        <f t="shared" si="6"/>
        <v>-0.44444444444444442</v>
      </c>
      <c r="E44" s="180">
        <f>B44+Sep!E44</f>
        <v>5.3999999999999995</v>
      </c>
      <c r="F44" s="180">
        <f>C44+Sep!F44</f>
        <v>13.9</v>
      </c>
      <c r="G44" s="49">
        <f t="shared" si="7"/>
        <v>-0.61151079136690645</v>
      </c>
      <c r="J44" s="182">
        <v>0.1</v>
      </c>
      <c r="K44" s="182">
        <v>0.4</v>
      </c>
    </row>
    <row r="45" spans="1:12" x14ac:dyDescent="0.2">
      <c r="A45" s="52" t="s">
        <v>81</v>
      </c>
      <c r="B45" s="180">
        <v>26.1</v>
      </c>
      <c r="C45" s="180">
        <f>VLOOKUP($A45,[1]Oct!$A:$D,3,0)</f>
        <v>36.799999999999997</v>
      </c>
      <c r="D45" s="49">
        <f t="shared" si="6"/>
        <v>-0.29076086956521729</v>
      </c>
      <c r="E45" s="180">
        <f>B45+Sep!E45</f>
        <v>188.5</v>
      </c>
      <c r="F45" s="180">
        <f>C45+Sep!F45</f>
        <v>299.10000000000002</v>
      </c>
      <c r="G45" s="49">
        <f t="shared" si="7"/>
        <v>-0.36977599465061861</v>
      </c>
      <c r="J45" s="182">
        <v>0.7</v>
      </c>
      <c r="K45" s="182">
        <v>3.7</v>
      </c>
    </row>
    <row r="46" spans="1:12" x14ac:dyDescent="0.2">
      <c r="A46" s="52" t="s">
        <v>80</v>
      </c>
      <c r="B46" s="180">
        <v>8.4</v>
      </c>
      <c r="C46" s="180">
        <f>VLOOKUP($A46,[1]Oct!$A:$D,3,0)</f>
        <v>13.9</v>
      </c>
      <c r="D46" s="49">
        <f t="shared" si="6"/>
        <v>-0.39568345323741005</v>
      </c>
      <c r="E46" s="180">
        <f>B46+Sep!E46</f>
        <v>54.9</v>
      </c>
      <c r="F46" s="180">
        <f>C46+Sep!F46</f>
        <v>139.39999999999998</v>
      </c>
      <c r="G46" s="49">
        <f t="shared" si="7"/>
        <v>-0.60616929698708755</v>
      </c>
      <c r="J46" s="182">
        <v>0.5</v>
      </c>
      <c r="K46" s="182">
        <v>3.2</v>
      </c>
    </row>
    <row r="47" spans="1:12" x14ac:dyDescent="0.2">
      <c r="A47" s="52" t="s">
        <v>79</v>
      </c>
      <c r="B47" s="180">
        <v>5.5</v>
      </c>
      <c r="C47" s="180">
        <f>VLOOKUP($A47,[1]Oct!$A:$D,3,0)</f>
        <v>8.1</v>
      </c>
      <c r="D47" s="49">
        <f t="shared" si="6"/>
        <v>-0.32098765432098764</v>
      </c>
      <c r="E47" s="180">
        <f>B47+Sep!E47</f>
        <v>26.7</v>
      </c>
      <c r="F47" s="180">
        <f>C47+Sep!F47</f>
        <v>51.6</v>
      </c>
      <c r="G47" s="49">
        <f t="shared" si="7"/>
        <v>-0.4825581395348838</v>
      </c>
      <c r="J47" s="182">
        <v>0.1</v>
      </c>
      <c r="K47" s="182">
        <v>0.5</v>
      </c>
    </row>
    <row r="48" spans="1:12" x14ac:dyDescent="0.2">
      <c r="A48" s="52" t="s">
        <v>78</v>
      </c>
      <c r="B48" s="180">
        <v>25.3</v>
      </c>
      <c r="C48" s="180">
        <f>VLOOKUP($A48,[1]Oct!$A:$D,3,0)</f>
        <v>35.4</v>
      </c>
      <c r="D48" s="49">
        <f t="shared" si="6"/>
        <v>-0.28531073446327682</v>
      </c>
      <c r="E48" s="180">
        <f>B48+Sep!E48</f>
        <v>117.89999999999999</v>
      </c>
      <c r="F48" s="180">
        <f>C48+Sep!F48</f>
        <v>230.39999999999998</v>
      </c>
      <c r="G48" s="49">
        <f t="shared" si="7"/>
        <v>-0.48828125</v>
      </c>
      <c r="J48" s="182">
        <v>3.4</v>
      </c>
      <c r="K48" s="182">
        <v>11</v>
      </c>
    </row>
    <row r="49" spans="1:12" x14ac:dyDescent="0.2">
      <c r="A49" s="52" t="s">
        <v>77</v>
      </c>
      <c r="B49" s="180">
        <v>3.1</v>
      </c>
      <c r="C49" s="180">
        <f>VLOOKUP($A49,[1]Oct!$A:$D,3,0)</f>
        <v>4.9000000000000004</v>
      </c>
      <c r="D49" s="49">
        <f t="shared" si="6"/>
        <v>-0.36734693877551028</v>
      </c>
      <c r="E49" s="180">
        <f>B49+Sep!E49</f>
        <v>17.8</v>
      </c>
      <c r="F49" s="180">
        <f>C49+Sep!F49</f>
        <v>36.6</v>
      </c>
      <c r="G49" s="49">
        <f t="shared" si="7"/>
        <v>-0.51366120218579236</v>
      </c>
      <c r="J49" s="182">
        <v>0.2</v>
      </c>
      <c r="K49" s="182">
        <v>1.3</v>
      </c>
    </row>
    <row r="50" spans="1:12" x14ac:dyDescent="0.2">
      <c r="A50" s="52" t="s">
        <v>86</v>
      </c>
      <c r="B50" s="180">
        <v>4.9000000000000004</v>
      </c>
      <c r="C50" s="180">
        <f>VLOOKUP($A50,[1]Oct!$A:$D,3,0)</f>
        <v>7.1</v>
      </c>
      <c r="D50" s="49">
        <f t="shared" si="6"/>
        <v>-0.30985915492957739</v>
      </c>
      <c r="E50" s="180">
        <f>B50+Sep!E50</f>
        <v>37.700000000000003</v>
      </c>
      <c r="F50" s="180">
        <f>C50+Sep!F50</f>
        <v>77.2</v>
      </c>
      <c r="G50" s="49">
        <f t="shared" si="7"/>
        <v>-0.51165803108808294</v>
      </c>
      <c r="J50" s="182">
        <v>0.9</v>
      </c>
      <c r="K50" s="182">
        <v>5.2</v>
      </c>
    </row>
    <row r="51" spans="1:12" x14ac:dyDescent="0.2">
      <c r="A51" s="51"/>
      <c r="B51" s="180"/>
      <c r="C51" s="180"/>
      <c r="D51" s="49"/>
      <c r="E51" s="180"/>
      <c r="F51" s="180"/>
      <c r="G51" s="49"/>
      <c r="J51" s="182"/>
      <c r="K51" s="182"/>
    </row>
    <row r="52" spans="1:12" x14ac:dyDescent="0.2">
      <c r="A52" s="50" t="s">
        <v>2</v>
      </c>
      <c r="B52" s="180">
        <v>36.6</v>
      </c>
      <c r="C52" s="180">
        <f>VLOOKUP($A52,[1]Oct!$A:$D,3,0)</f>
        <v>58.100000000000009</v>
      </c>
      <c r="D52" s="49">
        <f t="shared" ref="D52:D62" si="8">$B52/C52-1</f>
        <v>-0.37005163511187611</v>
      </c>
      <c r="E52" s="180">
        <f>B52+Sep!E52</f>
        <v>202</v>
      </c>
      <c r="F52" s="180">
        <f>C52+Sep!F52</f>
        <v>417.20000000000005</v>
      </c>
      <c r="G52" s="49">
        <f t="shared" ref="G52:G62" si="9">$E52/F52-1</f>
        <v>-0.51581975071907959</v>
      </c>
      <c r="J52" s="182">
        <v>2.1</v>
      </c>
      <c r="K52" s="182">
        <v>10.999999999999998</v>
      </c>
      <c r="L52" s="132"/>
    </row>
    <row r="53" spans="1:12" x14ac:dyDescent="0.2">
      <c r="A53" s="52" t="s">
        <v>145</v>
      </c>
      <c r="B53" s="180">
        <v>25.2</v>
      </c>
      <c r="C53" s="180">
        <f>VLOOKUP($A53,[1]Oct!$A:$D,3,0)</f>
        <v>36.9</v>
      </c>
      <c r="D53" s="49">
        <f t="shared" si="8"/>
        <v>-0.31707317073170727</v>
      </c>
      <c r="E53" s="180">
        <f>B53+Sep!E53</f>
        <v>117.8</v>
      </c>
      <c r="F53" s="180">
        <f>C53+Sep!F53</f>
        <v>279.3</v>
      </c>
      <c r="G53" s="49">
        <f t="shared" si="9"/>
        <v>-0.57823129251700678</v>
      </c>
      <c r="J53" s="182">
        <v>1.5</v>
      </c>
      <c r="K53" s="182">
        <v>7.8</v>
      </c>
    </row>
    <row r="54" spans="1:12" x14ac:dyDescent="0.2">
      <c r="A54" s="52" t="s">
        <v>101</v>
      </c>
      <c r="B54" s="180">
        <v>6</v>
      </c>
      <c r="C54" s="180">
        <f>VLOOKUP($A54,[1]Oct!$A:$D,3,0)</f>
        <v>11.9</v>
      </c>
      <c r="D54" s="49">
        <f t="shared" si="8"/>
        <v>-0.49579831932773111</v>
      </c>
      <c r="E54" s="180">
        <f>B54+Sep!E54</f>
        <v>49.9</v>
      </c>
      <c r="F54" s="180">
        <f>C54+Sep!F54</f>
        <v>126.7</v>
      </c>
      <c r="G54" s="49">
        <f t="shared" si="9"/>
        <v>-0.6061562746645619</v>
      </c>
      <c r="J54" s="182">
        <v>0.3</v>
      </c>
      <c r="K54" s="182">
        <v>1.3</v>
      </c>
    </row>
    <row r="55" spans="1:12" x14ac:dyDescent="0.2">
      <c r="A55" s="52" t="s">
        <v>100</v>
      </c>
      <c r="B55" s="180">
        <v>1.5</v>
      </c>
      <c r="C55" s="180">
        <f>VLOOKUP($A55,[1]Oct!$A:$D,3,0)</f>
        <v>3</v>
      </c>
      <c r="D55" s="49">
        <f t="shared" si="8"/>
        <v>-0.5</v>
      </c>
      <c r="E55" s="180">
        <f>B55+Sep!E55</f>
        <v>9.3000000000000007</v>
      </c>
      <c r="F55" s="180">
        <f>C55+Sep!F55</f>
        <v>29.399999999999995</v>
      </c>
      <c r="G55" s="49">
        <f t="shared" si="9"/>
        <v>-0.68367346938775508</v>
      </c>
      <c r="J55" s="182">
        <v>0.1</v>
      </c>
      <c r="K55" s="182">
        <v>0.6</v>
      </c>
    </row>
    <row r="56" spans="1:12" x14ac:dyDescent="0.2">
      <c r="A56" s="52" t="s">
        <v>146</v>
      </c>
      <c r="B56" s="180">
        <v>1</v>
      </c>
      <c r="C56" s="180">
        <f>VLOOKUP($A56,[1]Oct!$A:$D,3,0)</f>
        <v>1</v>
      </c>
      <c r="D56" s="49">
        <f t="shared" si="8"/>
        <v>0</v>
      </c>
      <c r="E56" s="180">
        <f>B56+Sep!E56</f>
        <v>6.9</v>
      </c>
      <c r="F56" s="180">
        <f>C56+Sep!F56</f>
        <v>9.8000000000000007</v>
      </c>
      <c r="G56" s="49">
        <f t="shared" si="9"/>
        <v>-0.29591836734693877</v>
      </c>
      <c r="J56" s="182">
        <v>0.1</v>
      </c>
      <c r="K56" s="182">
        <v>0.3</v>
      </c>
    </row>
    <row r="57" spans="1:12" x14ac:dyDescent="0.2">
      <c r="A57" s="51" t="s">
        <v>99</v>
      </c>
      <c r="B57" s="180">
        <v>0.2</v>
      </c>
      <c r="C57" s="180">
        <f>VLOOKUP($A57,[1]Oct!$A:$D,3,0)</f>
        <v>0.2</v>
      </c>
      <c r="D57" s="49">
        <f t="shared" si="8"/>
        <v>0</v>
      </c>
      <c r="E57" s="180">
        <f>B57+Sep!E57</f>
        <v>1.7</v>
      </c>
      <c r="F57" s="180">
        <f>C57+Sep!F57</f>
        <v>3.3999999999999995</v>
      </c>
      <c r="G57" s="49">
        <f t="shared" si="9"/>
        <v>-0.49999999999999989</v>
      </c>
      <c r="J57" s="182">
        <v>0</v>
      </c>
      <c r="K57" s="182">
        <v>0</v>
      </c>
    </row>
    <row r="58" spans="1:12" x14ac:dyDescent="0.2">
      <c r="A58" s="52" t="s">
        <v>147</v>
      </c>
      <c r="B58" s="180">
        <v>0.2</v>
      </c>
      <c r="C58" s="180">
        <f>VLOOKUP($A58,[1]Oct!$A:$D,3,0)</f>
        <v>0.5</v>
      </c>
      <c r="D58" s="49">
        <f t="shared" si="8"/>
        <v>-0.6</v>
      </c>
      <c r="E58" s="180">
        <f>B58+Sep!E58</f>
        <v>2.3000000000000003</v>
      </c>
      <c r="F58" s="180">
        <f>C58+Sep!F58</f>
        <v>4.7</v>
      </c>
      <c r="G58" s="49">
        <f t="shared" si="9"/>
        <v>-0.51063829787234039</v>
      </c>
      <c r="J58" s="182">
        <v>0</v>
      </c>
      <c r="K58" s="182">
        <v>0.1</v>
      </c>
    </row>
    <row r="59" spans="1:12" x14ac:dyDescent="0.2">
      <c r="A59" s="52" t="s">
        <v>98</v>
      </c>
      <c r="B59" s="180">
        <v>0.8</v>
      </c>
      <c r="C59" s="180">
        <f>VLOOKUP($A59,[1]Oct!$A:$D,3,0)</f>
        <v>0.7</v>
      </c>
      <c r="D59" s="49">
        <f t="shared" si="8"/>
        <v>0.14285714285714302</v>
      </c>
      <c r="E59" s="180">
        <f>B59+Sep!E59</f>
        <v>5</v>
      </c>
      <c r="F59" s="180">
        <f>C59+Sep!F59</f>
        <v>6.9999999999999991</v>
      </c>
      <c r="G59" s="49">
        <f t="shared" si="9"/>
        <v>-0.28571428571428559</v>
      </c>
      <c r="J59" s="182">
        <v>0.1</v>
      </c>
      <c r="K59" s="182">
        <v>0.5</v>
      </c>
    </row>
    <row r="60" spans="1:12" x14ac:dyDescent="0.2">
      <c r="A60" s="52" t="s">
        <v>97</v>
      </c>
      <c r="B60" s="180">
        <v>0.3</v>
      </c>
      <c r="C60" s="180">
        <f>VLOOKUP($A60,[1]Oct!$A:$D,3,0)</f>
        <v>0.6</v>
      </c>
      <c r="D60" s="49">
        <f t="shared" si="8"/>
        <v>-0.5</v>
      </c>
      <c r="E60" s="180">
        <f>B60+Sep!E60</f>
        <v>1.5</v>
      </c>
      <c r="F60" s="180">
        <f>C60+Sep!F60</f>
        <v>4.8999999999999995</v>
      </c>
      <c r="G60" s="49">
        <f t="shared" si="9"/>
        <v>-0.69387755102040816</v>
      </c>
      <c r="J60" s="182">
        <v>0</v>
      </c>
      <c r="K60" s="182">
        <v>0.1</v>
      </c>
    </row>
    <row r="61" spans="1:12" x14ac:dyDescent="0.2">
      <c r="A61" s="52" t="s">
        <v>96</v>
      </c>
      <c r="B61" s="180">
        <v>0.8</v>
      </c>
      <c r="C61" s="180">
        <f>VLOOKUP($A61,[1]Oct!$A:$D,3,0)</f>
        <v>2.1</v>
      </c>
      <c r="D61" s="49">
        <f t="shared" si="8"/>
        <v>-0.61904761904761907</v>
      </c>
      <c r="E61" s="180">
        <f>B61+Sep!E61</f>
        <v>4.3</v>
      </c>
      <c r="F61" s="180">
        <f>C61+Sep!F61</f>
        <v>14.6</v>
      </c>
      <c r="G61" s="49">
        <f t="shared" si="9"/>
        <v>-0.70547945205479445</v>
      </c>
      <c r="J61" s="182">
        <v>0</v>
      </c>
      <c r="K61" s="182">
        <v>0.2</v>
      </c>
    </row>
    <row r="62" spans="1:12" x14ac:dyDescent="0.2">
      <c r="A62" s="52" t="s">
        <v>95</v>
      </c>
      <c r="B62" s="180">
        <v>0.6</v>
      </c>
      <c r="C62" s="180">
        <f>VLOOKUP($A62,[1]Oct!$A:$D,3,0)</f>
        <v>1.2</v>
      </c>
      <c r="D62" s="49">
        <f t="shared" si="8"/>
        <v>-0.5</v>
      </c>
      <c r="E62" s="180">
        <f>B62+Sep!E62</f>
        <v>3.3000000000000003</v>
      </c>
      <c r="F62" s="180">
        <f>C62+Sep!F62</f>
        <v>11.1</v>
      </c>
      <c r="G62" s="49">
        <f t="shared" si="9"/>
        <v>-0.70270270270270263</v>
      </c>
      <c r="J62" s="182">
        <v>0</v>
      </c>
      <c r="K62" s="182">
        <v>0.1</v>
      </c>
    </row>
    <row r="63" spans="1:12" x14ac:dyDescent="0.2">
      <c r="A63" s="51"/>
      <c r="B63" s="180"/>
      <c r="C63" s="180"/>
      <c r="D63" s="49"/>
      <c r="E63" s="180"/>
      <c r="F63" s="180"/>
      <c r="G63" s="49"/>
      <c r="J63" s="182"/>
      <c r="K63" s="182"/>
    </row>
    <row r="64" spans="1:12" x14ac:dyDescent="0.2">
      <c r="A64" s="52" t="s">
        <v>92</v>
      </c>
      <c r="B64" s="180">
        <v>6</v>
      </c>
      <c r="C64" s="180">
        <f>VLOOKUP($A64,[1]Oct!$A:$D,3,0)</f>
        <v>12.3</v>
      </c>
      <c r="D64" s="49">
        <f t="shared" ref="D64:D73" si="10">$B64/C64-1</f>
        <v>-0.51219512195121952</v>
      </c>
      <c r="E64" s="180">
        <f>B64+Sep!E64</f>
        <v>26.7</v>
      </c>
      <c r="F64" s="180">
        <f>C64+Sep!F64</f>
        <v>131.19999999999999</v>
      </c>
      <c r="G64" s="49">
        <f t="shared" ref="G64:G73" si="11">$E64/F64-1</f>
        <v>-0.7964939024390244</v>
      </c>
      <c r="J64" s="182">
        <v>0.8</v>
      </c>
      <c r="K64" s="182">
        <v>2.9</v>
      </c>
    </row>
    <row r="65" spans="1:11" x14ac:dyDescent="0.2">
      <c r="A65" s="52" t="s">
        <v>91</v>
      </c>
      <c r="B65" s="180">
        <v>2.7</v>
      </c>
      <c r="C65" s="180">
        <f>VLOOKUP($A65,[1]Oct!$A:$D,3,0)</f>
        <v>4.7</v>
      </c>
      <c r="D65" s="49">
        <f t="shared" si="10"/>
        <v>-0.42553191489361697</v>
      </c>
      <c r="E65" s="180">
        <f>B65+Sep!E65</f>
        <v>11.5</v>
      </c>
      <c r="F65" s="180">
        <f>C65+Sep!F65</f>
        <v>29.400000000000002</v>
      </c>
      <c r="G65" s="49">
        <f t="shared" si="11"/>
        <v>-0.608843537414966</v>
      </c>
      <c r="J65" s="182">
        <v>0.2</v>
      </c>
      <c r="K65" s="182">
        <v>0.5</v>
      </c>
    </row>
    <row r="66" spans="1:11" x14ac:dyDescent="0.2">
      <c r="A66" s="56" t="s">
        <v>90</v>
      </c>
      <c r="B66" s="180">
        <v>0.7</v>
      </c>
      <c r="C66" s="180">
        <f>VLOOKUP($A66,[1]Oct!$A:$D,3,0)</f>
        <v>1.3</v>
      </c>
      <c r="D66" s="49">
        <f t="shared" si="10"/>
        <v>-0.46153846153846156</v>
      </c>
      <c r="E66" s="180">
        <f>B66+Sep!E66</f>
        <v>3</v>
      </c>
      <c r="F66" s="180">
        <f>C66+Sep!F66</f>
        <v>8.1</v>
      </c>
      <c r="G66" s="49">
        <f t="shared" si="11"/>
        <v>-0.62962962962962954</v>
      </c>
      <c r="J66" s="182">
        <v>0</v>
      </c>
      <c r="K66" s="182">
        <v>0.1</v>
      </c>
    </row>
    <row r="67" spans="1:11" x14ac:dyDescent="0.2">
      <c r="A67" s="52" t="s">
        <v>4</v>
      </c>
      <c r="B67" s="180">
        <v>0.3</v>
      </c>
      <c r="C67" s="180">
        <f>VLOOKUP($A67,[1]Oct!$A:$D,3,0)</f>
        <v>0.5</v>
      </c>
      <c r="D67" s="49">
        <f t="shared" si="10"/>
        <v>-0.4</v>
      </c>
      <c r="E67" s="180">
        <f>B67+Sep!E67</f>
        <v>1.4000000000000001</v>
      </c>
      <c r="F67" s="180">
        <f>C67+Sep!F67</f>
        <v>3.3</v>
      </c>
      <c r="G67" s="49">
        <f t="shared" si="11"/>
        <v>-0.57575757575757569</v>
      </c>
      <c r="J67" s="182">
        <v>0</v>
      </c>
      <c r="K67" s="182">
        <v>0.1</v>
      </c>
    </row>
    <row r="68" spans="1:11" x14ac:dyDescent="0.2">
      <c r="A68" s="52" t="s">
        <v>3</v>
      </c>
      <c r="B68" s="180">
        <v>0.5</v>
      </c>
      <c r="C68" s="180">
        <f>VLOOKUP($A68,[1]Oct!$A:$D,3,0)</f>
        <v>0.7</v>
      </c>
      <c r="D68" s="49">
        <f t="shared" si="10"/>
        <v>-0.2857142857142857</v>
      </c>
      <c r="E68" s="180">
        <f>B68+Sep!E68</f>
        <v>4.5</v>
      </c>
      <c r="F68" s="180">
        <f>C68+Sep!F68</f>
        <v>7.7</v>
      </c>
      <c r="G68" s="49">
        <f t="shared" si="11"/>
        <v>-0.41558441558441561</v>
      </c>
      <c r="J68" s="182">
        <v>0.1</v>
      </c>
      <c r="K68" s="182">
        <v>0.3</v>
      </c>
    </row>
    <row r="69" spans="1:11" x14ac:dyDescent="0.2">
      <c r="A69" s="52" t="s">
        <v>89</v>
      </c>
      <c r="B69" s="180">
        <v>8.5</v>
      </c>
      <c r="C69" s="180">
        <f>VLOOKUP($A69,[1]Oct!$A:$D,3,0)</f>
        <v>15</v>
      </c>
      <c r="D69" s="49">
        <f t="shared" si="10"/>
        <v>-0.43333333333333335</v>
      </c>
      <c r="E69" s="180">
        <f>B69+Sep!E69</f>
        <v>33.700000000000003</v>
      </c>
      <c r="F69" s="180">
        <f>C69+Sep!F69</f>
        <v>98.4</v>
      </c>
      <c r="G69" s="49">
        <f t="shared" si="11"/>
        <v>-0.65752032520325199</v>
      </c>
      <c r="J69" s="182">
        <v>0.3</v>
      </c>
      <c r="K69" s="182">
        <v>1</v>
      </c>
    </row>
    <row r="70" spans="1:11" x14ac:dyDescent="0.2">
      <c r="A70" s="52" t="s">
        <v>82</v>
      </c>
      <c r="B70" s="180">
        <v>4.2</v>
      </c>
      <c r="C70" s="180">
        <f>VLOOKUP($A70,[1]Oct!$A:$D,3,0)</f>
        <v>4.9000000000000004</v>
      </c>
      <c r="D70" s="49">
        <f t="shared" si="10"/>
        <v>-0.1428571428571429</v>
      </c>
      <c r="E70" s="180">
        <f>B70+Sep!E70</f>
        <v>23.8</v>
      </c>
      <c r="F70" s="180">
        <f>C70+Sep!F70</f>
        <v>34.900000000000006</v>
      </c>
      <c r="G70" s="49">
        <f t="shared" si="11"/>
        <v>-0.31805157593123223</v>
      </c>
      <c r="J70" s="182">
        <v>0.2</v>
      </c>
      <c r="K70" s="182">
        <v>0.9</v>
      </c>
    </row>
    <row r="71" spans="1:11" x14ac:dyDescent="0.2">
      <c r="A71" s="52" t="s">
        <v>94</v>
      </c>
      <c r="B71" s="180">
        <v>2.9</v>
      </c>
      <c r="C71" s="180">
        <f>VLOOKUP($A71,[1]Oct!$A:$D,3,0)</f>
        <v>3.8</v>
      </c>
      <c r="D71" s="49">
        <f t="shared" si="10"/>
        <v>-0.23684210526315785</v>
      </c>
      <c r="E71" s="180">
        <f>B71+Sep!E71</f>
        <v>15.4</v>
      </c>
      <c r="F71" s="180">
        <f>C71+Sep!F71</f>
        <v>25.9</v>
      </c>
      <c r="G71" s="49">
        <f t="shared" si="11"/>
        <v>-0.40540540540540537</v>
      </c>
      <c r="J71" s="182">
        <v>0.5</v>
      </c>
      <c r="K71" s="182">
        <v>1.8</v>
      </c>
    </row>
    <row r="72" spans="1:11" x14ac:dyDescent="0.2">
      <c r="A72" s="52" t="s">
        <v>87</v>
      </c>
      <c r="B72" s="180">
        <v>1.3</v>
      </c>
      <c r="C72" s="180">
        <f>VLOOKUP($A72,[1]Oct!$A:$D,3,0)</f>
        <v>2.4</v>
      </c>
      <c r="D72" s="49">
        <f t="shared" si="10"/>
        <v>-0.45833333333333326</v>
      </c>
      <c r="E72" s="180">
        <f>B72+Sep!E72</f>
        <v>6.5</v>
      </c>
      <c r="F72" s="180">
        <f>C72+Sep!F72</f>
        <v>18.299999999999997</v>
      </c>
      <c r="G72" s="49">
        <f t="shared" si="11"/>
        <v>-0.64480874316939885</v>
      </c>
      <c r="J72" s="182">
        <v>0.3</v>
      </c>
      <c r="K72" s="182">
        <v>1</v>
      </c>
    </row>
    <row r="73" spans="1:11" x14ac:dyDescent="0.2">
      <c r="A73" s="52" t="s">
        <v>93</v>
      </c>
      <c r="B73" s="180">
        <v>2.6</v>
      </c>
      <c r="C73" s="180">
        <f>VLOOKUP($A73,[1]Oct!$A:$D,3,0)</f>
        <v>4</v>
      </c>
      <c r="D73" s="49">
        <f t="shared" si="10"/>
        <v>-0.35</v>
      </c>
      <c r="E73" s="180">
        <f>B73+Sep!E73</f>
        <v>18.100000000000001</v>
      </c>
      <c r="F73" s="180">
        <f>C73+Sep!F73</f>
        <v>30.3</v>
      </c>
      <c r="G73" s="49">
        <f t="shared" si="11"/>
        <v>-0.40264026402640263</v>
      </c>
      <c r="J73" s="182">
        <v>0.5</v>
      </c>
      <c r="K73" s="182">
        <v>2.7</v>
      </c>
    </row>
    <row r="74" spans="1:11" x14ac:dyDescent="0.2">
      <c r="A74" s="51"/>
      <c r="B74" s="180"/>
      <c r="C74" s="180"/>
      <c r="D74" s="49"/>
      <c r="E74" s="180"/>
      <c r="F74" s="180"/>
      <c r="G74" s="49"/>
      <c r="J74" s="182"/>
      <c r="K74" s="182"/>
    </row>
    <row r="75" spans="1:11" x14ac:dyDescent="0.2">
      <c r="A75" s="50" t="s">
        <v>62</v>
      </c>
      <c r="B75" s="180">
        <v>121.6</v>
      </c>
      <c r="C75" s="180">
        <f>VLOOKUP($A75,[1]Oct!$A:$D,3,0)</f>
        <v>123.2</v>
      </c>
      <c r="D75" s="49">
        <f>$B75/C75-1</f>
        <v>-1.2987012987013102E-2</v>
      </c>
      <c r="E75" s="180">
        <f>B75+Sep!E75</f>
        <v>815.5</v>
      </c>
      <c r="F75" s="180">
        <f>C75+Sep!F75</f>
        <v>1054.8999999999999</v>
      </c>
      <c r="G75" s="49">
        <f t="shared" ref="G75:G78" si="12">$E75/F75-1</f>
        <v>-0.22694094226940931</v>
      </c>
      <c r="J75" s="182">
        <v>17.3</v>
      </c>
      <c r="K75" s="182">
        <v>45.8</v>
      </c>
    </row>
    <row r="76" spans="1:11" x14ac:dyDescent="0.2">
      <c r="A76" s="52" t="s">
        <v>312</v>
      </c>
      <c r="B76" s="180">
        <v>91</v>
      </c>
      <c r="C76" s="180">
        <f>VLOOKUP($A76,[1]Oct!$A:$D,3,0)</f>
        <v>87.4</v>
      </c>
      <c r="D76" s="49">
        <f>$B76/C76-1</f>
        <v>4.1189931350114284E-2</v>
      </c>
      <c r="E76" s="180">
        <f>B76+Sep!E76</f>
        <v>632.5</v>
      </c>
      <c r="F76" s="180">
        <f>C76+Sep!F76</f>
        <v>787.1</v>
      </c>
      <c r="G76" s="49">
        <f t="shared" si="12"/>
        <v>-0.19641722779824677</v>
      </c>
      <c r="J76" s="182">
        <v>12.9</v>
      </c>
      <c r="K76" s="182">
        <v>33.4</v>
      </c>
    </row>
    <row r="77" spans="1:11" x14ac:dyDescent="0.2">
      <c r="A77" s="52" t="s">
        <v>103</v>
      </c>
      <c r="B77" s="180">
        <v>4.5</v>
      </c>
      <c r="C77" s="180">
        <f>VLOOKUP($A77,[1]Oct!$A:$D,3,0)</f>
        <v>6.5</v>
      </c>
      <c r="D77" s="49">
        <f>$B77/C77-1</f>
        <v>-0.30769230769230771</v>
      </c>
      <c r="E77" s="180">
        <f>B77+Sep!E77</f>
        <v>26.900000000000002</v>
      </c>
      <c r="F77" s="180">
        <f>C77+Sep!F77</f>
        <v>37.700000000000003</v>
      </c>
      <c r="G77" s="49">
        <f t="shared" si="12"/>
        <v>-0.28647214854111402</v>
      </c>
      <c r="J77" s="182">
        <v>1</v>
      </c>
      <c r="K77" s="182">
        <v>2.4</v>
      </c>
    </row>
    <row r="78" spans="1:11" x14ac:dyDescent="0.2">
      <c r="A78" s="52" t="s">
        <v>102</v>
      </c>
      <c r="B78" s="180">
        <v>8.3000000000000007</v>
      </c>
      <c r="C78" s="180">
        <f>VLOOKUP($A78,[1]Oct!$A:$D,3,0)</f>
        <v>9.4</v>
      </c>
      <c r="D78" s="49">
        <f>$B78/C78-1</f>
        <v>-0.11702127659574468</v>
      </c>
      <c r="E78" s="180">
        <f>B78+Sep!E78</f>
        <v>48.399999999999991</v>
      </c>
      <c r="F78" s="180">
        <f>C78+Sep!F78</f>
        <v>79</v>
      </c>
      <c r="G78" s="49">
        <f t="shared" si="12"/>
        <v>-0.3873417721518988</v>
      </c>
      <c r="J78" s="182">
        <v>2</v>
      </c>
      <c r="K78" s="182">
        <v>3.9</v>
      </c>
    </row>
    <row r="79" spans="1:11" x14ac:dyDescent="0.2">
      <c r="A79" s="51"/>
      <c r="B79" s="180"/>
      <c r="C79" s="180"/>
      <c r="D79" s="49"/>
      <c r="E79" s="180"/>
      <c r="F79" s="180"/>
      <c r="G79" s="49"/>
      <c r="J79" s="182"/>
      <c r="K79" s="182"/>
    </row>
    <row r="80" spans="1:11" x14ac:dyDescent="0.2">
      <c r="A80" s="50" t="s">
        <v>313</v>
      </c>
      <c r="B80" s="180">
        <v>6.7</v>
      </c>
      <c r="C80" s="181">
        <v>2.4</v>
      </c>
      <c r="D80" s="49">
        <f t="shared" ref="D80:D86" si="13">$B80/C80-1</f>
        <v>1.791666666666667</v>
      </c>
      <c r="E80" s="180">
        <f>B80+Sep!E80</f>
        <v>37.6</v>
      </c>
      <c r="F80" s="180">
        <f>C80+Sep!F80</f>
        <v>33.25</v>
      </c>
      <c r="G80" s="49">
        <f t="shared" ref="G80:G86" si="14">$E80/F80-1</f>
        <v>0.13082706766917296</v>
      </c>
      <c r="J80" s="182">
        <v>1.2</v>
      </c>
      <c r="K80" s="182">
        <v>3.1</v>
      </c>
    </row>
    <row r="81" spans="1:11" x14ac:dyDescent="0.2">
      <c r="A81" s="50" t="s">
        <v>314</v>
      </c>
      <c r="B81" s="180">
        <v>15.6</v>
      </c>
      <c r="C81" s="181">
        <v>17.600000000000001</v>
      </c>
      <c r="D81" s="49">
        <f t="shared" si="13"/>
        <v>-0.11363636363636376</v>
      </c>
      <c r="E81" s="180">
        <f>B81+Sep!E81</f>
        <v>97</v>
      </c>
      <c r="F81" s="180">
        <f>C81+Sep!F81</f>
        <v>65.449999999999989</v>
      </c>
      <c r="G81" s="49">
        <f t="shared" si="14"/>
        <v>0.48204736440030582</v>
      </c>
      <c r="J81" s="182">
        <v>1.3</v>
      </c>
      <c r="K81" s="182">
        <v>5.4</v>
      </c>
    </row>
    <row r="82" spans="1:11" x14ac:dyDescent="0.2">
      <c r="A82" s="52" t="s">
        <v>148</v>
      </c>
      <c r="B82" s="180">
        <v>0.3</v>
      </c>
      <c r="C82" s="180">
        <f>VLOOKUP($A82,[1]Oct!$A:$D,3,0)</f>
        <v>0.3</v>
      </c>
      <c r="D82" s="49">
        <f t="shared" si="13"/>
        <v>0</v>
      </c>
      <c r="E82" s="180">
        <f>B82+Sep!E82</f>
        <v>2.2999999999999998</v>
      </c>
      <c r="F82" s="180">
        <f>C82+Sep!F82</f>
        <v>4.3</v>
      </c>
      <c r="G82" s="49">
        <f t="shared" si="14"/>
        <v>-0.46511627906976749</v>
      </c>
      <c r="J82" s="182">
        <v>0</v>
      </c>
      <c r="K82" s="182">
        <v>0.1</v>
      </c>
    </row>
    <row r="83" spans="1:11" x14ac:dyDescent="0.2">
      <c r="A83" s="52" t="s">
        <v>104</v>
      </c>
      <c r="B83" s="180">
        <v>2.2999999999999998</v>
      </c>
      <c r="C83" s="180">
        <f>VLOOKUP($A83,[1]Oct!$A:$D,3,0)</f>
        <v>2.5</v>
      </c>
      <c r="D83" s="49">
        <f t="shared" si="13"/>
        <v>-8.0000000000000071E-2</v>
      </c>
      <c r="E83" s="180">
        <f>B83+Sep!E83</f>
        <v>19.7</v>
      </c>
      <c r="F83" s="180">
        <f>C83+Sep!F83</f>
        <v>30.900000000000002</v>
      </c>
      <c r="G83" s="49">
        <f t="shared" si="14"/>
        <v>-0.36245954692556637</v>
      </c>
      <c r="J83" s="182">
        <v>0.1</v>
      </c>
      <c r="K83" s="182">
        <v>0.6</v>
      </c>
    </row>
    <row r="84" spans="1:11" x14ac:dyDescent="0.2">
      <c r="A84" s="52" t="s">
        <v>105</v>
      </c>
      <c r="B84" s="180">
        <v>8</v>
      </c>
      <c r="C84" s="180">
        <f>VLOOKUP($A84,[1]Oct!$A:$D,3,0)</f>
        <v>8.5</v>
      </c>
      <c r="D84" s="49">
        <f t="shared" si="13"/>
        <v>-5.8823529411764719E-2</v>
      </c>
      <c r="E84" s="180">
        <f>B84+Sep!E84</f>
        <v>48.2</v>
      </c>
      <c r="F84" s="180">
        <f>C84+Sep!F84</f>
        <v>61.9</v>
      </c>
      <c r="G84" s="49">
        <f t="shared" si="14"/>
        <v>-0.22132471728594505</v>
      </c>
      <c r="J84" s="182">
        <v>0.6</v>
      </c>
      <c r="K84" s="182">
        <v>2.4</v>
      </c>
    </row>
    <row r="85" spans="1:11" x14ac:dyDescent="0.2">
      <c r="A85" s="52" t="s">
        <v>106</v>
      </c>
      <c r="B85" s="180">
        <v>0.9</v>
      </c>
      <c r="C85" s="180">
        <f>VLOOKUP($A85,[1]Oct!$A:$D,3,0)</f>
        <v>1.1000000000000001</v>
      </c>
      <c r="D85" s="49">
        <f t="shared" si="13"/>
        <v>-0.18181818181818188</v>
      </c>
      <c r="E85" s="180">
        <f>B85+Sep!E85</f>
        <v>5.3</v>
      </c>
      <c r="F85" s="180">
        <f>C85+Sep!F85</f>
        <v>9.4</v>
      </c>
      <c r="G85" s="49">
        <f t="shared" si="14"/>
        <v>-0.43617021276595747</v>
      </c>
      <c r="J85" s="182">
        <v>0.1</v>
      </c>
      <c r="K85" s="182">
        <v>0.5</v>
      </c>
    </row>
    <row r="86" spans="1:11" x14ac:dyDescent="0.2">
      <c r="A86" s="52" t="s">
        <v>107</v>
      </c>
      <c r="B86" s="180">
        <v>2</v>
      </c>
      <c r="C86" s="180">
        <f>VLOOKUP($A86,[1]Oct!$A:$D,3,0)</f>
        <v>2.4</v>
      </c>
      <c r="D86" s="49">
        <f t="shared" si="13"/>
        <v>-0.16666666666666663</v>
      </c>
      <c r="E86" s="180">
        <f>B86+Sep!E86</f>
        <v>11.5</v>
      </c>
      <c r="F86" s="180">
        <f>C86+Sep!F86</f>
        <v>14.4</v>
      </c>
      <c r="G86" s="49">
        <f t="shared" si="14"/>
        <v>-0.20138888888888895</v>
      </c>
      <c r="J86" s="182">
        <v>0.2</v>
      </c>
      <c r="K86" s="182">
        <v>1</v>
      </c>
    </row>
    <row r="87" spans="1:11" x14ac:dyDescent="0.2">
      <c r="A87" s="51"/>
      <c r="B87" s="180"/>
      <c r="C87" s="180"/>
      <c r="D87" s="49"/>
      <c r="E87" s="180"/>
      <c r="F87" s="180"/>
      <c r="G87" s="49"/>
      <c r="J87" s="182"/>
      <c r="K87" s="182"/>
    </row>
    <row r="88" spans="1:11" x14ac:dyDescent="0.2">
      <c r="A88" s="50" t="s">
        <v>73</v>
      </c>
      <c r="B88" s="180">
        <v>3.5</v>
      </c>
      <c r="C88" s="180">
        <f>VLOOKUP($A88,[1]Oct!$A:$D,3,0)</f>
        <v>6</v>
      </c>
      <c r="D88" s="49">
        <f>$B88/C88-1</f>
        <v>-0.41666666666666663</v>
      </c>
      <c r="E88" s="180">
        <f>B88+Sep!E88</f>
        <v>22.099999999999998</v>
      </c>
      <c r="F88" s="180">
        <f>C88+Sep!F88</f>
        <v>45</v>
      </c>
      <c r="G88" s="49">
        <f t="shared" ref="G88:G90" si="15">$E88/F88-1</f>
        <v>-0.50888888888888895</v>
      </c>
      <c r="J88" s="182">
        <v>0.8</v>
      </c>
      <c r="K88" s="182">
        <v>1.9</v>
      </c>
    </row>
    <row r="89" spans="1:11" x14ac:dyDescent="0.2">
      <c r="A89" s="52" t="s">
        <v>126</v>
      </c>
      <c r="B89" s="180">
        <v>3</v>
      </c>
      <c r="C89" s="180">
        <f>VLOOKUP($A89,[1]Oct!$A:$D,3,0)</f>
        <v>4.8</v>
      </c>
      <c r="D89" s="49">
        <f>$B89/C89-1</f>
        <v>-0.375</v>
      </c>
      <c r="E89" s="180">
        <f>B89+Sep!E89</f>
        <v>20</v>
      </c>
      <c r="F89" s="180">
        <f>C89+Sep!F89</f>
        <v>38.299999999999997</v>
      </c>
      <c r="G89" s="49">
        <f t="shared" si="15"/>
        <v>-0.47780678851174929</v>
      </c>
      <c r="J89" s="182">
        <v>0.7</v>
      </c>
      <c r="K89" s="182">
        <v>1.7</v>
      </c>
    </row>
    <row r="90" spans="1:11" x14ac:dyDescent="0.2">
      <c r="A90" s="52" t="s">
        <v>127</v>
      </c>
      <c r="B90" s="180">
        <v>0.4</v>
      </c>
      <c r="C90" s="180">
        <f>VLOOKUP($A90,[1]Oct!$A:$D,3,0)</f>
        <v>0.9</v>
      </c>
      <c r="D90" s="49">
        <f>$B90/C90-1</f>
        <v>-0.55555555555555558</v>
      </c>
      <c r="E90" s="180">
        <f>B90+Sep!E90</f>
        <v>1.6</v>
      </c>
      <c r="F90" s="180">
        <f>C90+Sep!F90</f>
        <v>5.6000000000000005</v>
      </c>
      <c r="G90" s="49">
        <f t="shared" si="15"/>
        <v>-0.7142857142857143</v>
      </c>
      <c r="J90" s="182">
        <v>0.1</v>
      </c>
      <c r="K90" s="182">
        <v>0.2</v>
      </c>
    </row>
  </sheetData>
  <mergeCells count="4">
    <mergeCell ref="J8:K8"/>
    <mergeCell ref="A7:A8"/>
    <mergeCell ref="B7:C7"/>
    <mergeCell ref="E7:F7"/>
  </mergeCells>
  <conditionalFormatting sqref="A9:B9 D9 E9:G90 A10:E90">
    <cfRule type="containsBlanks" dxfId="15" priority="13">
      <formula>LEN(TRIM(A9))=0</formula>
    </cfRule>
  </conditionalFormatting>
  <conditionalFormatting sqref="D9:D90 G9:G90">
    <cfRule type="cellIs" dxfId="14" priority="11" operator="lessThan">
      <formula>0</formula>
    </cfRule>
    <cfRule type="cellIs" dxfId="13" priority="12" operator="greaterThan">
      <formula>0</formula>
    </cfRule>
  </conditionalFormatting>
  <conditionalFormatting sqref="C9:C90">
    <cfRule type="containsBlanks" dxfId="12" priority="4">
      <formula>LEN(TRIM(C9))=0</formula>
    </cfRule>
  </conditionalFormatting>
  <conditionalFormatting sqref="K9:K11 K13:K35 K37:K51 K53:K90">
    <cfRule type="containsBlanks" dxfId="11" priority="3">
      <formula>LEN(TRIM(K9))=0</formula>
    </cfRule>
  </conditionalFormatting>
  <conditionalFormatting sqref="J9:J90 K12 K36 K52">
    <cfRule type="containsBlanks" dxfId="10" priority="1">
      <formula>LEN(TRIM(J9))=0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90"/>
  <sheetViews>
    <sheetView zoomScaleNormal="100" workbookViewId="0">
      <selection activeCell="A2" sqref="A2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13.375" style="43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142</v>
      </c>
      <c r="C7" s="227"/>
      <c r="D7" s="78" t="s">
        <v>315</v>
      </c>
      <c r="E7" s="230" t="str">
        <f>CONCATENATE("January-",B7)</f>
        <v>January-November</v>
      </c>
      <c r="F7" s="230"/>
      <c r="G7" s="79" t="s">
        <v>315</v>
      </c>
      <c r="H7" s="44"/>
      <c r="I7" s="44"/>
      <c r="J7" s="81" t="str">
        <f>B7</f>
        <v>November</v>
      </c>
      <c r="K7" s="81" t="str">
        <f>E7</f>
        <v>January-November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50" t="s">
        <v>128</v>
      </c>
      <c r="B9" s="55"/>
      <c r="C9" s="55">
        <f>VLOOKUP($A9,[1]Nov!$A:$D,4,0)</f>
        <v>388.5</v>
      </c>
      <c r="D9" s="49">
        <f>$B9/C9-1</f>
        <v>-1</v>
      </c>
      <c r="E9" s="55">
        <f>B9+Oct!E9</f>
        <v>2078</v>
      </c>
      <c r="F9" s="55">
        <f>C9+Oct!F9</f>
        <v>4130.6000000000004</v>
      </c>
      <c r="G9" s="49">
        <f>$E9/F9-1</f>
        <v>-0.49692538614244908</v>
      </c>
      <c r="J9" s="80"/>
      <c r="K9" s="80"/>
    </row>
    <row r="10" spans="1:25" x14ac:dyDescent="0.2">
      <c r="A10" s="50" t="s">
        <v>7</v>
      </c>
      <c r="B10" s="55"/>
      <c r="C10" s="55">
        <f>VLOOKUP($A10,[1]Nov!$A:$D,4,0)</f>
        <v>51.8</v>
      </c>
      <c r="D10" s="49">
        <f>$B10/C10-1</f>
        <v>-1</v>
      </c>
      <c r="E10" s="55">
        <f>B10+Oct!E10</f>
        <v>121.5</v>
      </c>
      <c r="F10" s="55">
        <f>C10+Oct!F10</f>
        <v>473.2</v>
      </c>
      <c r="G10" s="49">
        <f t="shared" ref="G10" si="0">$E10/F10-1</f>
        <v>-0.74323753169907014</v>
      </c>
      <c r="J10" s="54"/>
      <c r="K10" s="80"/>
    </row>
    <row r="11" spans="1:25" x14ac:dyDescent="0.2">
      <c r="A11" s="51"/>
      <c r="B11" s="55"/>
      <c r="C11" s="55"/>
      <c r="D11" s="49"/>
      <c r="E11" s="55"/>
      <c r="F11" s="55"/>
      <c r="G11" s="49"/>
      <c r="J11" s="54"/>
      <c r="K11" s="80"/>
    </row>
    <row r="12" spans="1:25" x14ac:dyDescent="0.2">
      <c r="A12" s="50" t="s">
        <v>1</v>
      </c>
      <c r="B12" s="55"/>
      <c r="C12" s="55">
        <f>VLOOKUP($A12,[1]Nov!$A:$D,4,0)</f>
        <v>44.1</v>
      </c>
      <c r="D12" s="49">
        <f t="shared" ref="D12:D22" si="1">$B12/C12-1</f>
        <v>-1</v>
      </c>
      <c r="E12" s="55">
        <f>B12+Oct!E12</f>
        <v>67</v>
      </c>
      <c r="F12" s="55">
        <f>C12+Oct!F12</f>
        <v>384.8</v>
      </c>
      <c r="G12" s="49">
        <f t="shared" ref="G12:G22" si="2">$E12/F12-1</f>
        <v>-0.82588357588357586</v>
      </c>
      <c r="J12" s="54"/>
      <c r="K12" s="80"/>
    </row>
    <row r="13" spans="1:25" x14ac:dyDescent="0.2">
      <c r="A13" s="52" t="s">
        <v>120</v>
      </c>
      <c r="B13" s="55"/>
      <c r="C13" s="55">
        <f>VLOOKUP($A13,[1]Nov!$A:$D,4,0)</f>
        <v>8.3000000000000007</v>
      </c>
      <c r="D13" s="49">
        <f t="shared" si="1"/>
        <v>-1</v>
      </c>
      <c r="E13" s="55">
        <f>B13+Oct!E13</f>
        <v>20.100000000000001</v>
      </c>
      <c r="F13" s="55">
        <f>C13+Oct!F13</f>
        <v>69</v>
      </c>
      <c r="G13" s="49">
        <f t="shared" si="2"/>
        <v>-0.70869565217391295</v>
      </c>
      <c r="J13" s="54"/>
      <c r="K13" s="80"/>
    </row>
    <row r="14" spans="1:25" x14ac:dyDescent="0.2">
      <c r="A14" s="52" t="s">
        <v>130</v>
      </c>
      <c r="B14" s="55"/>
      <c r="C14" s="55">
        <f>VLOOKUP($A14,[1]Nov!$A:$D,4,0)</f>
        <v>3.1</v>
      </c>
      <c r="D14" s="49">
        <f t="shared" si="1"/>
        <v>-1</v>
      </c>
      <c r="E14" s="55">
        <f>B14+Oct!E14</f>
        <v>1</v>
      </c>
      <c r="F14" s="55">
        <f>C14+Oct!F14</f>
        <v>11.7</v>
      </c>
      <c r="G14" s="49">
        <f t="shared" si="2"/>
        <v>-0.9145299145299145</v>
      </c>
      <c r="J14" s="54"/>
      <c r="K14" s="80"/>
    </row>
    <row r="15" spans="1:25" x14ac:dyDescent="0.2">
      <c r="A15" s="52" t="s">
        <v>119</v>
      </c>
      <c r="B15" s="55"/>
      <c r="C15" s="55">
        <f>VLOOKUP($A15,[1]Nov!$A:$D,4,0)</f>
        <v>5</v>
      </c>
      <c r="D15" s="49">
        <f t="shared" si="1"/>
        <v>-1</v>
      </c>
      <c r="E15" s="55">
        <f>B15+Oct!E15</f>
        <v>8.5</v>
      </c>
      <c r="F15" s="55">
        <f>C15+Oct!F15</f>
        <v>34.700000000000003</v>
      </c>
      <c r="G15" s="49">
        <f t="shared" si="2"/>
        <v>-0.75504322766570608</v>
      </c>
      <c r="J15" s="54"/>
      <c r="K15" s="80"/>
    </row>
    <row r="16" spans="1:25" ht="12" customHeight="1" x14ac:dyDescent="0.2">
      <c r="A16" s="52" t="s">
        <v>118</v>
      </c>
      <c r="B16" s="55"/>
      <c r="C16" s="55">
        <f>VLOOKUP($A16,[1]Nov!$A:$D,4,0)</f>
        <v>10.7</v>
      </c>
      <c r="D16" s="49">
        <f t="shared" si="1"/>
        <v>-1</v>
      </c>
      <c r="E16" s="55">
        <f>B16+Oct!E16</f>
        <v>5</v>
      </c>
      <c r="F16" s="55">
        <f>C16+Oct!F16</f>
        <v>125.2</v>
      </c>
      <c r="G16" s="49">
        <f t="shared" si="2"/>
        <v>-0.96006389776357826</v>
      </c>
      <c r="J16" s="54"/>
      <c r="K16" s="80"/>
    </row>
    <row r="17" spans="1:11" x14ac:dyDescent="0.2">
      <c r="A17" s="52" t="s">
        <v>117</v>
      </c>
      <c r="B17" s="55"/>
      <c r="C17" s="55">
        <f>VLOOKUP($A17,[1]Nov!$A:$D,4,0)</f>
        <v>1.9</v>
      </c>
      <c r="D17" s="49">
        <f t="shared" si="1"/>
        <v>-1</v>
      </c>
      <c r="E17" s="55">
        <f>B17+Oct!E17</f>
        <v>4.2</v>
      </c>
      <c r="F17" s="55">
        <f>C17+Oct!F17</f>
        <v>21.499999999999996</v>
      </c>
      <c r="G17" s="49">
        <f t="shared" si="2"/>
        <v>-0.80465116279069759</v>
      </c>
      <c r="J17" s="54"/>
      <c r="K17" s="80"/>
    </row>
    <row r="18" spans="1:11" x14ac:dyDescent="0.2">
      <c r="A18" s="52" t="s">
        <v>116</v>
      </c>
      <c r="B18" s="55"/>
      <c r="C18" s="55">
        <f>VLOOKUP($A18,[1]Nov!$A:$D,4,0)</f>
        <v>1.1000000000000001</v>
      </c>
      <c r="D18" s="49">
        <f t="shared" si="1"/>
        <v>-1</v>
      </c>
      <c r="E18" s="55">
        <f>B18+Oct!E18</f>
        <v>1.4</v>
      </c>
      <c r="F18" s="55">
        <f>C18+Oct!F18</f>
        <v>14.100000000000001</v>
      </c>
      <c r="G18" s="49">
        <f t="shared" si="2"/>
        <v>-0.90070921985815611</v>
      </c>
      <c r="J18" s="54"/>
      <c r="K18" s="80"/>
    </row>
    <row r="19" spans="1:11" x14ac:dyDescent="0.2">
      <c r="A19" s="52" t="s">
        <v>311</v>
      </c>
      <c r="B19" s="55"/>
      <c r="C19" s="55">
        <f>VLOOKUP($A19,[1]Nov!$A:$D,4,0)</f>
        <v>4.4000000000000004</v>
      </c>
      <c r="D19" s="49">
        <f t="shared" si="1"/>
        <v>-1</v>
      </c>
      <c r="E19" s="55">
        <f>B19+Oct!E19</f>
        <v>8.9</v>
      </c>
      <c r="F19" s="55">
        <f>C19+Oct!F19</f>
        <v>55.499999999999993</v>
      </c>
      <c r="G19" s="49">
        <f t="shared" si="2"/>
        <v>-0.83963963963963961</v>
      </c>
      <c r="J19" s="54"/>
      <c r="K19" s="80"/>
    </row>
    <row r="20" spans="1:11" x14ac:dyDescent="0.2">
      <c r="A20" s="52" t="s">
        <v>132</v>
      </c>
      <c r="B20" s="55"/>
      <c r="C20" s="55">
        <f>VLOOKUP($A20,[1]Nov!$A:$D,4,0)</f>
        <v>2.5</v>
      </c>
      <c r="D20" s="49">
        <f t="shared" si="1"/>
        <v>-1</v>
      </c>
      <c r="E20" s="55">
        <f>B20+Oct!E20</f>
        <v>3.1</v>
      </c>
      <c r="F20" s="55">
        <f>C20+Oct!F20</f>
        <v>11.799999999999999</v>
      </c>
      <c r="G20" s="49">
        <f t="shared" si="2"/>
        <v>-0.73728813559322037</v>
      </c>
      <c r="J20" s="54"/>
      <c r="K20" s="80"/>
    </row>
    <row r="21" spans="1:11" x14ac:dyDescent="0.2">
      <c r="A21" s="52" t="s">
        <v>115</v>
      </c>
      <c r="B21" s="55"/>
      <c r="C21" s="55">
        <f>VLOOKUP($A21,[1]Nov!$A:$D,4,0)</f>
        <v>0.4</v>
      </c>
      <c r="D21" s="49">
        <f t="shared" si="1"/>
        <v>-1</v>
      </c>
      <c r="E21" s="55">
        <f>B21+Oct!E21</f>
        <v>1.0999999999999999</v>
      </c>
      <c r="F21" s="55">
        <f>C21+Oct!F21</f>
        <v>3.4</v>
      </c>
      <c r="G21" s="49">
        <f t="shared" si="2"/>
        <v>-0.67647058823529416</v>
      </c>
      <c r="J21" s="54"/>
      <c r="K21" s="80"/>
    </row>
    <row r="22" spans="1:11" x14ac:dyDescent="0.2">
      <c r="A22" s="52" t="s">
        <v>131</v>
      </c>
      <c r="B22" s="55"/>
      <c r="C22" s="55">
        <f>VLOOKUP($A22,[1]Nov!$A:$D,4,0)</f>
        <v>5.9</v>
      </c>
      <c r="D22" s="49">
        <f t="shared" si="1"/>
        <v>-1</v>
      </c>
      <c r="E22" s="55">
        <f>B22+Oct!E22</f>
        <v>13.700000000000001</v>
      </c>
      <c r="F22" s="55">
        <f>C22+Oct!F22</f>
        <v>29.1</v>
      </c>
      <c r="G22" s="49">
        <f t="shared" si="2"/>
        <v>-0.52920962199312716</v>
      </c>
      <c r="J22" s="54"/>
      <c r="K22" s="80"/>
    </row>
    <row r="23" spans="1:11" x14ac:dyDescent="0.2">
      <c r="A23" s="51"/>
      <c r="B23" s="55"/>
      <c r="C23" s="55"/>
      <c r="D23" s="49"/>
      <c r="E23" s="55"/>
      <c r="F23" s="55"/>
      <c r="G23" s="49"/>
      <c r="J23" s="54"/>
      <c r="K23" s="80"/>
    </row>
    <row r="24" spans="1:11" x14ac:dyDescent="0.2">
      <c r="A24" s="52" t="s">
        <v>112</v>
      </c>
      <c r="B24" s="55"/>
      <c r="C24" s="55">
        <f>VLOOKUP($A24,[1]Nov!$A:$D,4,0)</f>
        <v>0.9</v>
      </c>
      <c r="D24" s="49">
        <f>$B24/C24-1</f>
        <v>-1</v>
      </c>
      <c r="E24" s="55">
        <f>B24+Oct!E24</f>
        <v>8.6999999999999993</v>
      </c>
      <c r="F24" s="55">
        <f>C24+Oct!F24</f>
        <v>9.1000000000000014</v>
      </c>
      <c r="G24" s="49">
        <f t="shared" ref="G24:G26" si="3">$E24/F24-1</f>
        <v>-4.3956043956044133E-2</v>
      </c>
      <c r="J24" s="54"/>
      <c r="K24" s="80"/>
    </row>
    <row r="25" spans="1:11" x14ac:dyDescent="0.2">
      <c r="A25" s="52" t="s">
        <v>113</v>
      </c>
      <c r="B25" s="55"/>
      <c r="C25" s="55">
        <f>VLOOKUP($A25,[1]Nov!$A:$D,4,0)</f>
        <v>2.4</v>
      </c>
      <c r="D25" s="49">
        <f>$B25/C25-1</f>
        <v>-1</v>
      </c>
      <c r="E25" s="55">
        <f>B25+Oct!E25</f>
        <v>14.8</v>
      </c>
      <c r="F25" s="55">
        <f>C25+Oct!F25</f>
        <v>31.7</v>
      </c>
      <c r="G25" s="49">
        <f t="shared" si="3"/>
        <v>-0.53312302839116721</v>
      </c>
      <c r="J25" s="54"/>
      <c r="K25" s="80"/>
    </row>
    <row r="26" spans="1:11" ht="14.25" customHeight="1" x14ac:dyDescent="0.2">
      <c r="A26" s="52" t="s">
        <v>114</v>
      </c>
      <c r="B26" s="55"/>
      <c r="C26" s="55">
        <f>VLOOKUP($A26,[1]Nov!$A:$D,4,0)</f>
        <v>1.3</v>
      </c>
      <c r="D26" s="49">
        <f>$B26/C26-1</f>
        <v>-1</v>
      </c>
      <c r="E26" s="55">
        <f>B26+Oct!E26</f>
        <v>13.8</v>
      </c>
      <c r="F26" s="55">
        <f>C26+Oct!F26</f>
        <v>17.3</v>
      </c>
      <c r="G26" s="49">
        <f t="shared" si="3"/>
        <v>-0.20231213872832365</v>
      </c>
      <c r="J26" s="54"/>
      <c r="K26" s="80"/>
    </row>
    <row r="27" spans="1:11" x14ac:dyDescent="0.2">
      <c r="A27" s="51"/>
      <c r="B27" s="55"/>
      <c r="C27" s="55"/>
      <c r="D27" s="49"/>
      <c r="E27" s="55"/>
      <c r="F27" s="55"/>
      <c r="G27" s="49"/>
      <c r="J27" s="54"/>
      <c r="K27" s="80"/>
    </row>
    <row r="28" spans="1:11" x14ac:dyDescent="0.2">
      <c r="A28" s="50" t="s">
        <v>24</v>
      </c>
      <c r="B28" s="55"/>
      <c r="C28" s="55">
        <f>VLOOKUP($A28,[1]Nov!$A:$D,4,0)</f>
        <v>5.5</v>
      </c>
      <c r="D28" s="49">
        <f t="shared" ref="D28:D33" si="4">$B28/C28-1</f>
        <v>-1</v>
      </c>
      <c r="E28" s="55">
        <f>B28+Oct!E28</f>
        <v>40.4</v>
      </c>
      <c r="F28" s="55">
        <f>C28+Oct!F28</f>
        <v>68.900000000000006</v>
      </c>
      <c r="G28" s="49">
        <f t="shared" ref="G28:G33" si="5">$E28/F28-1</f>
        <v>-0.41364296081277219</v>
      </c>
      <c r="J28" s="54"/>
      <c r="K28" s="80"/>
    </row>
    <row r="29" spans="1:11" x14ac:dyDescent="0.2">
      <c r="A29" s="52" t="s">
        <v>121</v>
      </c>
      <c r="B29" s="55"/>
      <c r="C29" s="55">
        <f>VLOOKUP($A29,[1]Nov!$A:$D,4,0)</f>
        <v>1.4</v>
      </c>
      <c r="D29" s="49">
        <f t="shared" si="4"/>
        <v>-1</v>
      </c>
      <c r="E29" s="55">
        <f>B29+Oct!E29</f>
        <v>15.4</v>
      </c>
      <c r="F29" s="55">
        <f>C29+Oct!F29</f>
        <v>24.500000000000004</v>
      </c>
      <c r="G29" s="49">
        <f t="shared" si="5"/>
        <v>-0.37142857142857155</v>
      </c>
      <c r="J29" s="54"/>
      <c r="K29" s="80"/>
    </row>
    <row r="30" spans="1:11" x14ac:dyDescent="0.2">
      <c r="A30" s="52" t="s">
        <v>122</v>
      </c>
      <c r="B30" s="55"/>
      <c r="C30" s="55">
        <f>VLOOKUP($A30,[1]Nov!$A:$D,4,0)</f>
        <v>0.2</v>
      </c>
      <c r="D30" s="49">
        <f t="shared" si="4"/>
        <v>-1</v>
      </c>
      <c r="E30" s="55">
        <f>B30+Oct!E30</f>
        <v>4.7999999999999989</v>
      </c>
      <c r="F30" s="55">
        <f>C30+Oct!F30</f>
        <v>5.6000000000000005</v>
      </c>
      <c r="G30" s="49">
        <f t="shared" si="5"/>
        <v>-0.14285714285714313</v>
      </c>
      <c r="J30" s="54"/>
      <c r="K30" s="80"/>
    </row>
    <row r="31" spans="1:11" x14ac:dyDescent="0.2">
      <c r="A31" s="52" t="s">
        <v>123</v>
      </c>
      <c r="B31" s="55"/>
      <c r="C31" s="55">
        <f>VLOOKUP($A31,[1]Nov!$A:$D,4,0)</f>
        <v>0.3</v>
      </c>
      <c r="D31" s="49">
        <f t="shared" si="4"/>
        <v>-1</v>
      </c>
      <c r="E31" s="55">
        <f>B31+Oct!E31</f>
        <v>2.1999999999999997</v>
      </c>
      <c r="F31" s="55">
        <f>C31+Oct!F31</f>
        <v>2.8999999999999995</v>
      </c>
      <c r="G31" s="49">
        <f t="shared" si="5"/>
        <v>-0.24137931034482751</v>
      </c>
      <c r="J31" s="54"/>
      <c r="K31" s="80"/>
    </row>
    <row r="32" spans="1:11" x14ac:dyDescent="0.2">
      <c r="A32" s="52" t="s">
        <v>124</v>
      </c>
      <c r="B32" s="55"/>
      <c r="C32" s="55">
        <f>VLOOKUP($A32,[1]Nov!$A:$D,4,0)</f>
        <v>0.5</v>
      </c>
      <c r="D32" s="49">
        <f t="shared" si="4"/>
        <v>-1</v>
      </c>
      <c r="E32" s="55">
        <f>B32+Oct!E32</f>
        <v>5.3</v>
      </c>
      <c r="F32" s="55">
        <f>C32+Oct!F32</f>
        <v>8.1</v>
      </c>
      <c r="G32" s="49">
        <f t="shared" si="5"/>
        <v>-0.34567901234567899</v>
      </c>
      <c r="J32" s="54"/>
      <c r="K32" s="80"/>
    </row>
    <row r="33" spans="1:11" x14ac:dyDescent="0.2">
      <c r="A33" s="52" t="s">
        <v>125</v>
      </c>
      <c r="B33" s="55"/>
      <c r="C33" s="55">
        <f>VLOOKUP($A33,[1]Nov!$A:$D,4,0)</f>
        <v>1</v>
      </c>
      <c r="D33" s="49">
        <f t="shared" si="4"/>
        <v>-1</v>
      </c>
      <c r="E33" s="55">
        <f>B33+Oct!E33</f>
        <v>1.4000000000000001</v>
      </c>
      <c r="F33" s="55">
        <f>C33+Oct!F33</f>
        <v>4.5999999999999996</v>
      </c>
      <c r="G33" s="49">
        <f t="shared" si="5"/>
        <v>-0.69565217391304346</v>
      </c>
      <c r="J33" s="54"/>
      <c r="K33" s="80"/>
    </row>
    <row r="34" spans="1:11" x14ac:dyDescent="0.2">
      <c r="A34" s="51"/>
      <c r="B34" s="55"/>
      <c r="C34" s="55"/>
      <c r="D34" s="49"/>
      <c r="E34" s="55"/>
      <c r="F34" s="55"/>
      <c r="G34" s="49"/>
      <c r="J34" s="54"/>
      <c r="K34" s="80"/>
    </row>
    <row r="35" spans="1:11" x14ac:dyDescent="0.2">
      <c r="A35" s="52" t="s">
        <v>30</v>
      </c>
      <c r="B35" s="55"/>
      <c r="C35" s="55">
        <f>VLOOKUP($A35,[1]Nov!$A:$D,4,0)</f>
        <v>221.7</v>
      </c>
      <c r="D35" s="49">
        <f t="shared" ref="D35:D50" si="6">$B35/C35-1</f>
        <v>-1</v>
      </c>
      <c r="E35" s="55">
        <f>B35+Oct!E35</f>
        <v>1020.4000000000001</v>
      </c>
      <c r="F35" s="55">
        <f>C35+Oct!F35</f>
        <v>2275.2000000000003</v>
      </c>
      <c r="G35" s="49">
        <f t="shared" ref="G35:G50" si="7">$E35/F35-1</f>
        <v>-0.55151195499296768</v>
      </c>
      <c r="J35" s="54"/>
      <c r="K35" s="80"/>
    </row>
    <row r="36" spans="1:11" x14ac:dyDescent="0.2">
      <c r="A36" s="50" t="s">
        <v>144</v>
      </c>
      <c r="B36" s="55"/>
      <c r="C36" s="55">
        <f>VLOOKUP($A36,[1]Nov!$A:$D,4,0)</f>
        <v>8.1999999999999993</v>
      </c>
      <c r="D36" s="49">
        <f t="shared" si="6"/>
        <v>-1</v>
      </c>
      <c r="E36" s="55">
        <f>B36+Oct!E36</f>
        <v>35.299999999999997</v>
      </c>
      <c r="F36" s="55">
        <f>C36+Oct!F36</f>
        <v>156.09999999999997</v>
      </c>
      <c r="G36" s="49">
        <f t="shared" si="7"/>
        <v>-0.77386290839205629</v>
      </c>
      <c r="J36" s="54"/>
      <c r="K36" s="80"/>
    </row>
    <row r="37" spans="1:11" x14ac:dyDescent="0.2">
      <c r="A37" s="52" t="s">
        <v>111</v>
      </c>
      <c r="B37" s="55"/>
      <c r="C37" s="55">
        <f>VLOOKUP($A37,[1]Nov!$A:$D,4,0)</f>
        <v>1.9</v>
      </c>
      <c r="D37" s="49">
        <f t="shared" si="6"/>
        <v>-1</v>
      </c>
      <c r="E37" s="55">
        <f>B37+Oct!E37</f>
        <v>11.200000000000001</v>
      </c>
      <c r="F37" s="55">
        <f>C37+Oct!F37</f>
        <v>21.599999999999998</v>
      </c>
      <c r="G37" s="49">
        <f t="shared" si="7"/>
        <v>-0.4814814814814814</v>
      </c>
      <c r="J37" s="54"/>
      <c r="K37" s="80"/>
    </row>
    <row r="38" spans="1:11" x14ac:dyDescent="0.2">
      <c r="A38" s="52" t="s">
        <v>110</v>
      </c>
      <c r="B38" s="55"/>
      <c r="C38" s="55">
        <f>VLOOKUP($A38,[1]Nov!$A:$D,4,0)</f>
        <v>1.4</v>
      </c>
      <c r="D38" s="49">
        <f t="shared" si="6"/>
        <v>-1</v>
      </c>
      <c r="E38" s="55">
        <f>B38+Oct!E38</f>
        <v>7.4</v>
      </c>
      <c r="F38" s="55">
        <f>C38+Oct!F38</f>
        <v>15.700000000000001</v>
      </c>
      <c r="G38" s="49">
        <f t="shared" si="7"/>
        <v>-0.5286624203821656</v>
      </c>
      <c r="J38" s="54"/>
      <c r="K38" s="80"/>
    </row>
    <row r="39" spans="1:11" x14ac:dyDescent="0.2">
      <c r="A39" s="52" t="s">
        <v>108</v>
      </c>
      <c r="B39" s="55"/>
      <c r="C39" s="55">
        <f>VLOOKUP($A39,[1]Nov!$A:$D,4,0)</f>
        <v>1.9</v>
      </c>
      <c r="D39" s="49">
        <f t="shared" si="6"/>
        <v>-1</v>
      </c>
      <c r="E39" s="55">
        <f>B39+Oct!E39</f>
        <v>4.6000000000000005</v>
      </c>
      <c r="F39" s="55">
        <f>C39+Oct!F39</f>
        <v>16.499999999999996</v>
      </c>
      <c r="G39" s="49">
        <f t="shared" si="7"/>
        <v>-0.72121212121212119</v>
      </c>
      <c r="J39" s="54"/>
      <c r="K39" s="80"/>
    </row>
    <row r="40" spans="1:11" x14ac:dyDescent="0.2">
      <c r="A40" s="52" t="s">
        <v>109</v>
      </c>
      <c r="B40" s="55"/>
      <c r="C40" s="55">
        <f>VLOOKUP($A40,[1]Nov!$A:$D,4,0)</f>
        <v>3</v>
      </c>
      <c r="D40" s="49">
        <f t="shared" si="6"/>
        <v>-1</v>
      </c>
      <c r="E40" s="55">
        <f>B40+Oct!E40</f>
        <v>12.1</v>
      </c>
      <c r="F40" s="55">
        <f>C40+Oct!F40</f>
        <v>30.4</v>
      </c>
      <c r="G40" s="49">
        <f t="shared" si="7"/>
        <v>-0.60197368421052633</v>
      </c>
      <c r="J40" s="54"/>
      <c r="K40" s="80"/>
    </row>
    <row r="41" spans="1:11" x14ac:dyDescent="0.2">
      <c r="A41" s="52" t="s">
        <v>85</v>
      </c>
      <c r="B41" s="55"/>
      <c r="C41" s="55">
        <f>VLOOKUP($A41,[1]Nov!$A:$D,4,0)</f>
        <v>16.600000000000001</v>
      </c>
      <c r="D41" s="49">
        <f t="shared" si="6"/>
        <v>-1</v>
      </c>
      <c r="E41" s="55">
        <f>B41+Oct!E41</f>
        <v>143.60000000000002</v>
      </c>
      <c r="F41" s="55">
        <f>C41+Oct!F41</f>
        <v>207.6</v>
      </c>
      <c r="G41" s="49">
        <f t="shared" si="7"/>
        <v>-0.30828516377649318</v>
      </c>
      <c r="J41" s="54"/>
      <c r="K41" s="80"/>
    </row>
    <row r="42" spans="1:11" x14ac:dyDescent="0.2">
      <c r="A42" s="52" t="s">
        <v>84</v>
      </c>
      <c r="B42" s="55"/>
      <c r="C42" s="55">
        <f>VLOOKUP($A42,[1]Nov!$A:$D,4,0)</f>
        <v>1</v>
      </c>
      <c r="D42" s="49">
        <f t="shared" si="6"/>
        <v>-1</v>
      </c>
      <c r="E42" s="55">
        <f>B42+Oct!E42</f>
        <v>6.0000000000000009</v>
      </c>
      <c r="F42" s="55">
        <f>C42+Oct!F42</f>
        <v>11.200000000000001</v>
      </c>
      <c r="G42" s="49">
        <f t="shared" si="7"/>
        <v>-0.4642857142857143</v>
      </c>
      <c r="J42" s="54"/>
      <c r="K42" s="80"/>
    </row>
    <row r="43" spans="1:11" x14ac:dyDescent="0.2">
      <c r="A43" s="52" t="s">
        <v>83</v>
      </c>
      <c r="B43" s="55"/>
      <c r="C43" s="55">
        <f>VLOOKUP($A43,[1]Nov!$A:$D,4,0)</f>
        <v>8</v>
      </c>
      <c r="D43" s="49">
        <f t="shared" si="6"/>
        <v>-1</v>
      </c>
      <c r="E43" s="55">
        <f>B43+Oct!E43</f>
        <v>33.099999999999994</v>
      </c>
      <c r="F43" s="55">
        <f>C43+Oct!F43</f>
        <v>83.7</v>
      </c>
      <c r="G43" s="49">
        <f t="shared" si="7"/>
        <v>-0.60454002389486261</v>
      </c>
      <c r="J43" s="54"/>
      <c r="K43" s="80"/>
    </row>
    <row r="44" spans="1:11" x14ac:dyDescent="0.2">
      <c r="A44" s="52" t="s">
        <v>88</v>
      </c>
      <c r="B44" s="55"/>
      <c r="C44" s="55">
        <f>VLOOKUP($A44,[1]Nov!$A:$D,4,0)</f>
        <v>2.5</v>
      </c>
      <c r="D44" s="49">
        <f t="shared" si="6"/>
        <v>-1</v>
      </c>
      <c r="E44" s="55">
        <f>B44+Oct!E44</f>
        <v>5.3999999999999995</v>
      </c>
      <c r="F44" s="55">
        <f>C44+Oct!F44</f>
        <v>16.399999999999999</v>
      </c>
      <c r="G44" s="49">
        <f t="shared" si="7"/>
        <v>-0.6707317073170731</v>
      </c>
      <c r="J44" s="54"/>
      <c r="K44" s="80"/>
    </row>
    <row r="45" spans="1:11" x14ac:dyDescent="0.2">
      <c r="A45" s="52" t="s">
        <v>81</v>
      </c>
      <c r="B45" s="55"/>
      <c r="C45" s="55">
        <f>VLOOKUP($A45,[1]Nov!$A:$D,4,0)</f>
        <v>24.9</v>
      </c>
      <c r="D45" s="49">
        <f t="shared" si="6"/>
        <v>-1</v>
      </c>
      <c r="E45" s="55">
        <f>B45+Oct!E45</f>
        <v>188.5</v>
      </c>
      <c r="F45" s="55">
        <f>C45+Oct!F45</f>
        <v>324</v>
      </c>
      <c r="G45" s="49">
        <f t="shared" si="7"/>
        <v>-0.41820987654320985</v>
      </c>
      <c r="J45" s="54"/>
      <c r="K45" s="80"/>
    </row>
    <row r="46" spans="1:11" x14ac:dyDescent="0.2">
      <c r="A46" s="52" t="s">
        <v>80</v>
      </c>
      <c r="B46" s="55"/>
      <c r="C46" s="55">
        <f>VLOOKUP($A46,[1]Nov!$A:$D,4,0)</f>
        <v>15.4</v>
      </c>
      <c r="D46" s="49">
        <f t="shared" si="6"/>
        <v>-1</v>
      </c>
      <c r="E46" s="55">
        <f>B46+Oct!E46</f>
        <v>54.9</v>
      </c>
      <c r="F46" s="55">
        <f>C46+Oct!F46</f>
        <v>154.79999999999998</v>
      </c>
      <c r="G46" s="49">
        <f t="shared" si="7"/>
        <v>-0.64534883720930236</v>
      </c>
      <c r="J46" s="54"/>
      <c r="K46" s="80"/>
    </row>
    <row r="47" spans="1:11" x14ac:dyDescent="0.2">
      <c r="A47" s="52" t="s">
        <v>79</v>
      </c>
      <c r="B47" s="55"/>
      <c r="C47" s="55">
        <f>VLOOKUP($A47,[1]Nov!$A:$D,4,0)</f>
        <v>4.8</v>
      </c>
      <c r="D47" s="49">
        <f t="shared" si="6"/>
        <v>-1</v>
      </c>
      <c r="E47" s="55">
        <f>B47+Oct!E47</f>
        <v>26.7</v>
      </c>
      <c r="F47" s="55">
        <f>C47+Oct!F47</f>
        <v>56.4</v>
      </c>
      <c r="G47" s="49">
        <f t="shared" si="7"/>
        <v>-0.52659574468085113</v>
      </c>
      <c r="J47" s="54"/>
      <c r="K47" s="80"/>
    </row>
    <row r="48" spans="1:11" x14ac:dyDescent="0.2">
      <c r="A48" s="52" t="s">
        <v>78</v>
      </c>
      <c r="B48" s="55"/>
      <c r="C48" s="55">
        <f>VLOOKUP($A48,[1]Nov!$A:$D,4,0)</f>
        <v>25.1</v>
      </c>
      <c r="D48" s="49">
        <f t="shared" si="6"/>
        <v>-1</v>
      </c>
      <c r="E48" s="55">
        <f>B48+Oct!E48</f>
        <v>117.89999999999999</v>
      </c>
      <c r="F48" s="55">
        <f>C48+Oct!F48</f>
        <v>255.49999999999997</v>
      </c>
      <c r="G48" s="49">
        <f t="shared" si="7"/>
        <v>-0.5385518590998043</v>
      </c>
      <c r="J48" s="54"/>
      <c r="K48" s="80"/>
    </row>
    <row r="49" spans="1:11" x14ac:dyDescent="0.2">
      <c r="A49" s="52" t="s">
        <v>77</v>
      </c>
      <c r="B49" s="55"/>
      <c r="C49" s="55">
        <f>VLOOKUP($A49,[1]Nov!$A:$D,4,0)</f>
        <v>4.2</v>
      </c>
      <c r="D49" s="49">
        <f t="shared" si="6"/>
        <v>-1</v>
      </c>
      <c r="E49" s="55">
        <f>B49+Oct!E49</f>
        <v>17.8</v>
      </c>
      <c r="F49" s="55">
        <f>C49+Oct!F49</f>
        <v>40.800000000000004</v>
      </c>
      <c r="G49" s="49">
        <f t="shared" si="7"/>
        <v>-0.56372549019607843</v>
      </c>
      <c r="J49" s="54"/>
      <c r="K49" s="80"/>
    </row>
    <row r="50" spans="1:11" x14ac:dyDescent="0.2">
      <c r="A50" s="52" t="s">
        <v>86</v>
      </c>
      <c r="B50" s="55"/>
      <c r="C50" s="55">
        <f>VLOOKUP($A50,[1]Nov!$A:$D,4,0)</f>
        <v>8.1999999999999993</v>
      </c>
      <c r="D50" s="49">
        <f t="shared" si="6"/>
        <v>-1</v>
      </c>
      <c r="E50" s="55">
        <f>B50+Oct!E50</f>
        <v>37.700000000000003</v>
      </c>
      <c r="F50" s="55">
        <f>C50+Oct!F50</f>
        <v>85.4</v>
      </c>
      <c r="G50" s="49">
        <f t="shared" si="7"/>
        <v>-0.55854800936768156</v>
      </c>
      <c r="J50" s="54"/>
      <c r="K50" s="80"/>
    </row>
    <row r="51" spans="1:11" x14ac:dyDescent="0.2">
      <c r="A51" s="51"/>
      <c r="B51" s="55"/>
      <c r="C51" s="55"/>
      <c r="D51" s="49"/>
      <c r="E51" s="55"/>
      <c r="F51" s="55"/>
      <c r="G51" s="49"/>
      <c r="J51" s="54"/>
      <c r="K51" s="80"/>
    </row>
    <row r="52" spans="1:11" x14ac:dyDescent="0.2">
      <c r="A52" s="50" t="s">
        <v>2</v>
      </c>
      <c r="B52" s="55"/>
      <c r="C52" s="55">
        <f>VLOOKUP($A52,[1]Nov!$A:$D,4,0)</f>
        <v>44.9</v>
      </c>
      <c r="D52" s="49">
        <f t="shared" ref="D52:D62" si="8">$B52/C52-1</f>
        <v>-1</v>
      </c>
      <c r="E52" s="55">
        <f>B52+Oct!E52</f>
        <v>202</v>
      </c>
      <c r="F52" s="55">
        <f>C52+Oct!F52</f>
        <v>462.1</v>
      </c>
      <c r="G52" s="49">
        <f t="shared" ref="G52:G62" si="9">$E52/F52-1</f>
        <v>-0.5628651806968189</v>
      </c>
      <c r="J52" s="54"/>
      <c r="K52" s="80"/>
    </row>
    <row r="53" spans="1:11" x14ac:dyDescent="0.2">
      <c r="A53" s="52" t="s">
        <v>145</v>
      </c>
      <c r="B53" s="55"/>
      <c r="C53" s="55">
        <f>VLOOKUP($A53,[1]Nov!$A:$D,4,0)</f>
        <v>29.2</v>
      </c>
      <c r="D53" s="49">
        <f t="shared" si="8"/>
        <v>-1</v>
      </c>
      <c r="E53" s="55">
        <f>B53+Oct!E53</f>
        <v>117.8</v>
      </c>
      <c r="F53" s="55">
        <f>C53+Oct!F53</f>
        <v>308.5</v>
      </c>
      <c r="G53" s="49">
        <f t="shared" si="9"/>
        <v>-0.61815235008103731</v>
      </c>
      <c r="J53" s="54"/>
      <c r="K53" s="80"/>
    </row>
    <row r="54" spans="1:11" x14ac:dyDescent="0.2">
      <c r="A54" s="52" t="s">
        <v>101</v>
      </c>
      <c r="B54" s="55"/>
      <c r="C54" s="55">
        <f>VLOOKUP($A54,[1]Nov!$A:$D,4,0)</f>
        <v>10.6</v>
      </c>
      <c r="D54" s="49">
        <f t="shared" si="8"/>
        <v>-1</v>
      </c>
      <c r="E54" s="55">
        <f>B54+Oct!E54</f>
        <v>49.9</v>
      </c>
      <c r="F54" s="55">
        <f>C54+Oct!F54</f>
        <v>137.30000000000001</v>
      </c>
      <c r="G54" s="49">
        <f t="shared" si="9"/>
        <v>-0.63656227239621277</v>
      </c>
      <c r="J54" s="54"/>
      <c r="K54" s="80"/>
    </row>
    <row r="55" spans="1:11" x14ac:dyDescent="0.2">
      <c r="A55" s="52" t="s">
        <v>100</v>
      </c>
      <c r="B55" s="55"/>
      <c r="C55" s="55">
        <f>VLOOKUP($A55,[1]Nov!$A:$D,4,0)</f>
        <v>2.6</v>
      </c>
      <c r="D55" s="49">
        <f t="shared" si="8"/>
        <v>-1</v>
      </c>
      <c r="E55" s="55">
        <f>B55+Oct!E55</f>
        <v>9.3000000000000007</v>
      </c>
      <c r="F55" s="55">
        <f>C55+Oct!F55</f>
        <v>31.999999999999996</v>
      </c>
      <c r="G55" s="49">
        <f t="shared" si="9"/>
        <v>-0.70937499999999987</v>
      </c>
      <c r="J55" s="54"/>
      <c r="K55" s="80"/>
    </row>
    <row r="56" spans="1:11" x14ac:dyDescent="0.2">
      <c r="A56" s="52" t="s">
        <v>146</v>
      </c>
      <c r="B56" s="55"/>
      <c r="C56" s="55">
        <f>VLOOKUP($A56,[1]Nov!$A:$D,4,0)</f>
        <v>0.9</v>
      </c>
      <c r="D56" s="49">
        <f t="shared" si="8"/>
        <v>-1</v>
      </c>
      <c r="E56" s="55">
        <f>B56+Oct!E56</f>
        <v>6.9</v>
      </c>
      <c r="F56" s="55">
        <f>C56+Oct!F56</f>
        <v>10.700000000000001</v>
      </c>
      <c r="G56" s="49">
        <f t="shared" si="9"/>
        <v>-0.35514018691588789</v>
      </c>
      <c r="J56" s="54"/>
      <c r="K56" s="80"/>
    </row>
    <row r="57" spans="1:11" x14ac:dyDescent="0.2">
      <c r="A57" s="51" t="s">
        <v>99</v>
      </c>
      <c r="B57" s="55"/>
      <c r="C57" s="55">
        <f>VLOOKUP($A57,[1]Nov!$A:$D,4,0)</f>
        <v>0.3</v>
      </c>
      <c r="D57" s="49">
        <f t="shared" si="8"/>
        <v>-1</v>
      </c>
      <c r="E57" s="55">
        <f>B57+Oct!E57</f>
        <v>1.7</v>
      </c>
      <c r="F57" s="55">
        <f>C57+Oct!F57</f>
        <v>3.6999999999999993</v>
      </c>
      <c r="G57" s="49">
        <f t="shared" si="9"/>
        <v>-0.54054054054054046</v>
      </c>
      <c r="J57" s="54"/>
      <c r="K57" s="80"/>
    </row>
    <row r="58" spans="1:11" x14ac:dyDescent="0.2">
      <c r="A58" s="52" t="s">
        <v>147</v>
      </c>
      <c r="B58" s="55"/>
      <c r="C58" s="55">
        <f>VLOOKUP($A58,[1]Nov!$A:$D,4,0)</f>
        <v>0.5</v>
      </c>
      <c r="D58" s="49">
        <f t="shared" si="8"/>
        <v>-1</v>
      </c>
      <c r="E58" s="55">
        <f>B58+Oct!E58</f>
        <v>2.3000000000000003</v>
      </c>
      <c r="F58" s="55">
        <f>C58+Oct!F58</f>
        <v>5.2</v>
      </c>
      <c r="G58" s="49">
        <f t="shared" si="9"/>
        <v>-0.55769230769230771</v>
      </c>
      <c r="J58" s="54"/>
      <c r="K58" s="80"/>
    </row>
    <row r="59" spans="1:11" x14ac:dyDescent="0.2">
      <c r="A59" s="52" t="s">
        <v>98</v>
      </c>
      <c r="B59" s="55"/>
      <c r="C59" s="55">
        <f>VLOOKUP($A59,[1]Nov!$A:$D,4,0)</f>
        <v>0.7</v>
      </c>
      <c r="D59" s="49">
        <f t="shared" si="8"/>
        <v>-1</v>
      </c>
      <c r="E59" s="55">
        <f>B59+Oct!E59</f>
        <v>5</v>
      </c>
      <c r="F59" s="55">
        <f>C59+Oct!F59</f>
        <v>7.6999999999999993</v>
      </c>
      <c r="G59" s="49">
        <f t="shared" si="9"/>
        <v>-0.35064935064935054</v>
      </c>
      <c r="J59" s="54"/>
      <c r="K59" s="80"/>
    </row>
    <row r="60" spans="1:11" x14ac:dyDescent="0.2">
      <c r="A60" s="52" t="s">
        <v>97</v>
      </c>
      <c r="B60" s="55"/>
      <c r="C60" s="55">
        <f>VLOOKUP($A60,[1]Nov!$A:$D,4,0)</f>
        <v>0.6</v>
      </c>
      <c r="D60" s="49">
        <f t="shared" si="8"/>
        <v>-1</v>
      </c>
      <c r="E60" s="55">
        <f>B60+Oct!E60</f>
        <v>1.5</v>
      </c>
      <c r="F60" s="55">
        <f>C60+Oct!F60</f>
        <v>5.4999999999999991</v>
      </c>
      <c r="G60" s="49">
        <f t="shared" si="9"/>
        <v>-0.72727272727272729</v>
      </c>
      <c r="J60" s="54"/>
      <c r="K60" s="80"/>
    </row>
    <row r="61" spans="1:11" x14ac:dyDescent="0.2">
      <c r="A61" s="52" t="s">
        <v>96</v>
      </c>
      <c r="B61" s="55"/>
      <c r="C61" s="55">
        <f>VLOOKUP($A61,[1]Nov!$A:$D,4,0)</f>
        <v>2.9</v>
      </c>
      <c r="D61" s="49">
        <f t="shared" si="8"/>
        <v>-1</v>
      </c>
      <c r="E61" s="55">
        <f>B61+Oct!E61</f>
        <v>4.3</v>
      </c>
      <c r="F61" s="55">
        <f>C61+Oct!F61</f>
        <v>17.5</v>
      </c>
      <c r="G61" s="49">
        <f t="shared" si="9"/>
        <v>-0.75428571428571434</v>
      </c>
      <c r="J61" s="54"/>
      <c r="K61" s="80"/>
    </row>
    <row r="62" spans="1:11" x14ac:dyDescent="0.2">
      <c r="A62" s="52" t="s">
        <v>95</v>
      </c>
      <c r="B62" s="55"/>
      <c r="C62" s="55">
        <f>VLOOKUP($A62,[1]Nov!$A:$D,4,0)</f>
        <v>1.8</v>
      </c>
      <c r="D62" s="49">
        <f t="shared" si="8"/>
        <v>-1</v>
      </c>
      <c r="E62" s="55">
        <f>B62+Oct!E62</f>
        <v>3.3000000000000003</v>
      </c>
      <c r="F62" s="55">
        <f>C62+Oct!F62</f>
        <v>12.9</v>
      </c>
      <c r="G62" s="49">
        <f t="shared" si="9"/>
        <v>-0.7441860465116279</v>
      </c>
      <c r="J62" s="54"/>
      <c r="K62" s="80"/>
    </row>
    <row r="63" spans="1:11" x14ac:dyDescent="0.2">
      <c r="A63" s="51"/>
      <c r="B63" s="55"/>
      <c r="C63" s="55"/>
      <c r="D63" s="49"/>
      <c r="E63" s="55"/>
      <c r="F63" s="55"/>
      <c r="G63" s="49"/>
      <c r="J63" s="54"/>
      <c r="K63" s="80"/>
    </row>
    <row r="64" spans="1:11" x14ac:dyDescent="0.2">
      <c r="A64" s="52" t="s">
        <v>92</v>
      </c>
      <c r="B64" s="55"/>
      <c r="C64" s="55">
        <f>VLOOKUP($A64,[1]Nov!$A:$D,4,0)</f>
        <v>17.3</v>
      </c>
      <c r="D64" s="49">
        <f t="shared" ref="D64:D73" si="10">$B64/C64-1</f>
        <v>-1</v>
      </c>
      <c r="E64" s="55">
        <f>B64+Oct!E64</f>
        <v>26.7</v>
      </c>
      <c r="F64" s="55">
        <f>C64+Oct!F64</f>
        <v>148.5</v>
      </c>
      <c r="G64" s="49">
        <f t="shared" ref="G64:G73" si="11">$E64/F64-1</f>
        <v>-0.82020202020202015</v>
      </c>
      <c r="J64" s="54"/>
      <c r="K64" s="80"/>
    </row>
    <row r="65" spans="1:11" x14ac:dyDescent="0.2">
      <c r="A65" s="52" t="s">
        <v>91</v>
      </c>
      <c r="B65" s="55"/>
      <c r="C65" s="55">
        <f>VLOOKUP($A65,[1]Nov!$A:$D,4,0)</f>
        <v>4.2</v>
      </c>
      <c r="D65" s="49">
        <f t="shared" si="10"/>
        <v>-1</v>
      </c>
      <c r="E65" s="55">
        <f>B65+Oct!E65</f>
        <v>11.5</v>
      </c>
      <c r="F65" s="55">
        <f>C65+Oct!F65</f>
        <v>33.6</v>
      </c>
      <c r="G65" s="49">
        <f t="shared" si="11"/>
        <v>-0.65773809523809523</v>
      </c>
      <c r="J65" s="54"/>
      <c r="K65" s="80"/>
    </row>
    <row r="66" spans="1:11" x14ac:dyDescent="0.2">
      <c r="A66" s="56" t="s">
        <v>90</v>
      </c>
      <c r="B66" s="55"/>
      <c r="C66" s="55">
        <f>VLOOKUP($A66,[1]Nov!$A:$D,4,0)</f>
        <v>1.1000000000000001</v>
      </c>
      <c r="D66" s="49">
        <f t="shared" si="10"/>
        <v>-1</v>
      </c>
      <c r="E66" s="55">
        <f>B66+Oct!E66</f>
        <v>3</v>
      </c>
      <c r="F66" s="55">
        <f>C66+Oct!F66</f>
        <v>9.1999999999999993</v>
      </c>
      <c r="G66" s="49">
        <f t="shared" si="11"/>
        <v>-0.67391304347826086</v>
      </c>
      <c r="J66" s="54"/>
      <c r="K66" s="80"/>
    </row>
    <row r="67" spans="1:11" x14ac:dyDescent="0.2">
      <c r="A67" s="52" t="s">
        <v>4</v>
      </c>
      <c r="B67" s="55"/>
      <c r="C67" s="55">
        <f>VLOOKUP($A67,[1]Nov!$A:$D,4,0)</f>
        <v>0.3</v>
      </c>
      <c r="D67" s="49">
        <f t="shared" si="10"/>
        <v>-1</v>
      </c>
      <c r="E67" s="55">
        <f>B67+Oct!E67</f>
        <v>1.4000000000000001</v>
      </c>
      <c r="F67" s="55">
        <f>C67+Oct!F67</f>
        <v>3.5999999999999996</v>
      </c>
      <c r="G67" s="49">
        <f t="shared" si="11"/>
        <v>-0.61111111111111105</v>
      </c>
      <c r="J67" s="54"/>
      <c r="K67" s="80"/>
    </row>
    <row r="68" spans="1:11" x14ac:dyDescent="0.2">
      <c r="A68" s="52" t="s">
        <v>3</v>
      </c>
      <c r="B68" s="55"/>
      <c r="C68" s="55">
        <f>VLOOKUP($A68,[1]Nov!$A:$D,4,0)</f>
        <v>1</v>
      </c>
      <c r="D68" s="49">
        <f t="shared" si="10"/>
        <v>-1</v>
      </c>
      <c r="E68" s="55">
        <f>B68+Oct!E68</f>
        <v>4.5</v>
      </c>
      <c r="F68" s="55">
        <f>C68+Oct!F68</f>
        <v>8.6999999999999993</v>
      </c>
      <c r="G68" s="49">
        <f t="shared" si="11"/>
        <v>-0.48275862068965514</v>
      </c>
      <c r="J68" s="54"/>
      <c r="K68" s="80"/>
    </row>
    <row r="69" spans="1:11" x14ac:dyDescent="0.2">
      <c r="A69" s="52" t="s">
        <v>89</v>
      </c>
      <c r="B69" s="55"/>
      <c r="C69" s="55">
        <f>VLOOKUP($A69,[1]Nov!$A:$D,4,0)</f>
        <v>13.3</v>
      </c>
      <c r="D69" s="49">
        <f t="shared" si="10"/>
        <v>-1</v>
      </c>
      <c r="E69" s="55">
        <f>B69+Oct!E69</f>
        <v>33.700000000000003</v>
      </c>
      <c r="F69" s="55">
        <f>C69+Oct!F69</f>
        <v>111.7</v>
      </c>
      <c r="G69" s="49">
        <f t="shared" si="11"/>
        <v>-0.69829901521933757</v>
      </c>
      <c r="J69" s="54"/>
      <c r="K69" s="80"/>
    </row>
    <row r="70" spans="1:11" x14ac:dyDescent="0.2">
      <c r="A70" s="52" t="s">
        <v>82</v>
      </c>
      <c r="B70" s="55"/>
      <c r="C70" s="55">
        <f>VLOOKUP($A70,[1]Nov!$A:$D,4,0)</f>
        <v>3.5</v>
      </c>
      <c r="D70" s="49">
        <f t="shared" si="10"/>
        <v>-1</v>
      </c>
      <c r="E70" s="55">
        <f>B70+Oct!E70</f>
        <v>23.8</v>
      </c>
      <c r="F70" s="55">
        <f>C70+Oct!F70</f>
        <v>38.400000000000006</v>
      </c>
      <c r="G70" s="49">
        <f t="shared" si="11"/>
        <v>-0.38020833333333337</v>
      </c>
      <c r="J70" s="54"/>
      <c r="K70" s="80"/>
    </row>
    <row r="71" spans="1:11" x14ac:dyDescent="0.2">
      <c r="A71" s="52" t="s">
        <v>94</v>
      </c>
      <c r="B71" s="55"/>
      <c r="C71" s="55">
        <f>VLOOKUP($A71,[1]Nov!$A:$D,4,0)</f>
        <v>4.2</v>
      </c>
      <c r="D71" s="49">
        <f t="shared" si="10"/>
        <v>-1</v>
      </c>
      <c r="E71" s="55">
        <f>B71+Oct!E71</f>
        <v>15.4</v>
      </c>
      <c r="F71" s="55">
        <f>C71+Oct!F71</f>
        <v>30.099999999999998</v>
      </c>
      <c r="G71" s="49">
        <f t="shared" si="11"/>
        <v>-0.48837209302325579</v>
      </c>
      <c r="J71" s="54"/>
      <c r="K71" s="80"/>
    </row>
    <row r="72" spans="1:11" x14ac:dyDescent="0.2">
      <c r="A72" s="52" t="s">
        <v>87</v>
      </c>
      <c r="B72" s="55"/>
      <c r="C72" s="55">
        <f>VLOOKUP($A72,[1]Nov!$A:$D,4,0)</f>
        <v>2.5</v>
      </c>
      <c r="D72" s="49">
        <f t="shared" si="10"/>
        <v>-1</v>
      </c>
      <c r="E72" s="55">
        <f>B72+Oct!E72</f>
        <v>6.5</v>
      </c>
      <c r="F72" s="55">
        <f>C72+Oct!F72</f>
        <v>20.799999999999997</v>
      </c>
      <c r="G72" s="49">
        <f t="shared" si="11"/>
        <v>-0.6875</v>
      </c>
      <c r="J72" s="54"/>
      <c r="K72" s="80"/>
    </row>
    <row r="73" spans="1:11" x14ac:dyDescent="0.2">
      <c r="A73" s="52" t="s">
        <v>93</v>
      </c>
      <c r="B73" s="55"/>
      <c r="C73" s="55">
        <f>VLOOKUP($A73,[1]Nov!$A:$D,4,0)</f>
        <v>3.7</v>
      </c>
      <c r="D73" s="49">
        <f t="shared" si="10"/>
        <v>-1</v>
      </c>
      <c r="E73" s="55">
        <f>B73+Oct!E73</f>
        <v>18.100000000000001</v>
      </c>
      <c r="F73" s="55">
        <f>C73+Oct!F73</f>
        <v>34</v>
      </c>
      <c r="G73" s="49">
        <f t="shared" si="11"/>
        <v>-0.46764705882352942</v>
      </c>
      <c r="J73" s="54"/>
      <c r="K73" s="80"/>
    </row>
    <row r="74" spans="1:11" x14ac:dyDescent="0.2">
      <c r="A74" s="51"/>
      <c r="B74" s="55"/>
      <c r="C74" s="55"/>
      <c r="D74" s="49"/>
      <c r="E74" s="55"/>
      <c r="F74" s="55"/>
      <c r="G74" s="49"/>
      <c r="J74" s="54"/>
      <c r="K74" s="80"/>
    </row>
    <row r="75" spans="1:11" x14ac:dyDescent="0.2">
      <c r="A75" s="50" t="s">
        <v>62</v>
      </c>
      <c r="B75" s="55"/>
      <c r="C75" s="55">
        <f>VLOOKUP($A75,[1]Nov!$A:$D,4,0)</f>
        <v>104.9</v>
      </c>
      <c r="D75" s="49">
        <f>$B75/C75-1</f>
        <v>-1</v>
      </c>
      <c r="E75" s="55">
        <f>B75+Oct!E75</f>
        <v>815.5</v>
      </c>
      <c r="F75" s="55">
        <f>C75+Oct!F75</f>
        <v>1159.8</v>
      </c>
      <c r="G75" s="49">
        <f t="shared" ref="G75:G78" si="12">$E75/F75-1</f>
        <v>-0.29686152784962927</v>
      </c>
      <c r="J75" s="54"/>
      <c r="K75" s="80"/>
    </row>
    <row r="76" spans="1:11" x14ac:dyDescent="0.2">
      <c r="A76" s="52" t="s">
        <v>312</v>
      </c>
      <c r="B76" s="55"/>
      <c r="C76" s="55">
        <f>VLOOKUP($A76,[1]Nov!$A:$D,4,0)</f>
        <v>77.900000000000006</v>
      </c>
      <c r="D76" s="49">
        <f>$B76/C76-1</f>
        <v>-1</v>
      </c>
      <c r="E76" s="55">
        <f>B76+Oct!E76</f>
        <v>632.5</v>
      </c>
      <c r="F76" s="55">
        <f>C76+Oct!F76</f>
        <v>865</v>
      </c>
      <c r="G76" s="49">
        <f t="shared" si="12"/>
        <v>-0.26878612716763006</v>
      </c>
      <c r="J76" s="54"/>
      <c r="K76" s="80"/>
    </row>
    <row r="77" spans="1:11" x14ac:dyDescent="0.2">
      <c r="A77" s="52" t="s">
        <v>103</v>
      </c>
      <c r="B77" s="55"/>
      <c r="C77" s="55">
        <f>VLOOKUP($A77,[1]Nov!$A:$D,4,0)</f>
        <v>3.7</v>
      </c>
      <c r="D77" s="49">
        <f>$B77/C77-1</f>
        <v>-1</v>
      </c>
      <c r="E77" s="55">
        <f>B77+Oct!E77</f>
        <v>26.900000000000002</v>
      </c>
      <c r="F77" s="55">
        <f>C77+Oct!F77</f>
        <v>41.400000000000006</v>
      </c>
      <c r="G77" s="49">
        <f t="shared" si="12"/>
        <v>-0.35024154589371981</v>
      </c>
      <c r="J77" s="54"/>
      <c r="K77" s="80"/>
    </row>
    <row r="78" spans="1:11" x14ac:dyDescent="0.2">
      <c r="A78" s="52" t="s">
        <v>102</v>
      </c>
      <c r="B78" s="55"/>
      <c r="C78" s="55">
        <f>VLOOKUP($A78,[1]Nov!$A:$D,4,0)</f>
        <v>8.5</v>
      </c>
      <c r="D78" s="49">
        <f>$B78/C78-1</f>
        <v>-1</v>
      </c>
      <c r="E78" s="55">
        <f>B78+Oct!E78</f>
        <v>48.399999999999991</v>
      </c>
      <c r="F78" s="55">
        <f>C78+Oct!F78</f>
        <v>87.5</v>
      </c>
      <c r="G78" s="49">
        <f t="shared" si="12"/>
        <v>-0.44685714285714295</v>
      </c>
      <c r="J78" s="54"/>
      <c r="K78" s="80"/>
    </row>
    <row r="79" spans="1:11" x14ac:dyDescent="0.2">
      <c r="A79" s="51"/>
      <c r="B79" s="55"/>
      <c r="C79" s="55"/>
      <c r="D79" s="49"/>
      <c r="E79" s="55"/>
      <c r="F79" s="55"/>
      <c r="G79" s="49"/>
      <c r="J79" s="54"/>
      <c r="K79" s="80"/>
    </row>
    <row r="80" spans="1:11" x14ac:dyDescent="0.2">
      <c r="A80" s="50" t="s">
        <v>313</v>
      </c>
      <c r="B80" s="48"/>
      <c r="C80" s="55">
        <v>7.4</v>
      </c>
      <c r="D80" s="49">
        <f t="shared" ref="D80:D86" si="13">$B80/C80-1</f>
        <v>-1</v>
      </c>
      <c r="E80" s="55">
        <f>B80+Oct!E80</f>
        <v>37.6</v>
      </c>
      <c r="F80" s="55">
        <f>C80+Oct!F80</f>
        <v>40.65</v>
      </c>
      <c r="G80" s="49">
        <f t="shared" ref="G80:G86" si="14">$E80/F80-1</f>
        <v>-7.5030750307503058E-2</v>
      </c>
      <c r="J80" s="54"/>
      <c r="K80" s="80"/>
    </row>
    <row r="81" spans="1:11" x14ac:dyDescent="0.2">
      <c r="A81" s="50" t="s">
        <v>314</v>
      </c>
      <c r="B81" s="55"/>
      <c r="C81" s="55">
        <v>7.4</v>
      </c>
      <c r="D81" s="49">
        <f t="shared" si="13"/>
        <v>-1</v>
      </c>
      <c r="E81" s="55">
        <f>B81+Oct!E81</f>
        <v>97</v>
      </c>
      <c r="F81" s="55">
        <f>C81+Oct!F81</f>
        <v>72.849999999999994</v>
      </c>
      <c r="G81" s="49">
        <f t="shared" si="14"/>
        <v>0.33150308853809207</v>
      </c>
      <c r="J81" s="54"/>
      <c r="K81" s="80"/>
    </row>
    <row r="82" spans="1:11" x14ac:dyDescent="0.2">
      <c r="A82" s="52" t="s">
        <v>148</v>
      </c>
      <c r="B82" s="55"/>
      <c r="C82" s="55">
        <f>VLOOKUP($A82,[1]Nov!$A:$D,4,0)</f>
        <v>0.3</v>
      </c>
      <c r="D82" s="49">
        <f t="shared" si="13"/>
        <v>-1</v>
      </c>
      <c r="E82" s="55">
        <f>B82+Oct!E82</f>
        <v>2.2999999999999998</v>
      </c>
      <c r="F82" s="55">
        <f>C82+Oct!F82</f>
        <v>4.5999999999999996</v>
      </c>
      <c r="G82" s="49">
        <f t="shared" si="14"/>
        <v>-0.5</v>
      </c>
      <c r="J82" s="54"/>
      <c r="K82" s="80"/>
    </row>
    <row r="83" spans="1:11" x14ac:dyDescent="0.2">
      <c r="A83" s="52" t="s">
        <v>104</v>
      </c>
      <c r="B83" s="55"/>
      <c r="C83" s="55">
        <f>VLOOKUP($A83,[1]Nov!$A:$D,4,0)</f>
        <v>1.7</v>
      </c>
      <c r="D83" s="49">
        <f t="shared" si="13"/>
        <v>-1</v>
      </c>
      <c r="E83" s="55">
        <f>B83+Oct!E83</f>
        <v>19.7</v>
      </c>
      <c r="F83" s="55">
        <f>C83+Oct!F83</f>
        <v>32.6</v>
      </c>
      <c r="G83" s="49">
        <f t="shared" si="14"/>
        <v>-0.39570552147239269</v>
      </c>
      <c r="J83" s="54"/>
      <c r="K83" s="80"/>
    </row>
    <row r="84" spans="1:11" x14ac:dyDescent="0.2">
      <c r="A84" s="52" t="s">
        <v>105</v>
      </c>
      <c r="B84" s="55"/>
      <c r="C84" s="55">
        <f>VLOOKUP($A84,[1]Nov!$A:$D,4,0)</f>
        <v>7.3</v>
      </c>
      <c r="D84" s="49">
        <f t="shared" si="13"/>
        <v>-1</v>
      </c>
      <c r="E84" s="55">
        <f>B84+Oct!E84</f>
        <v>48.2</v>
      </c>
      <c r="F84" s="55">
        <f>C84+Oct!F84</f>
        <v>69.2</v>
      </c>
      <c r="G84" s="49">
        <f t="shared" si="14"/>
        <v>-0.30346820809248554</v>
      </c>
      <c r="J84" s="54"/>
      <c r="K84" s="80"/>
    </row>
    <row r="85" spans="1:11" x14ac:dyDescent="0.2">
      <c r="A85" s="52" t="s">
        <v>106</v>
      </c>
      <c r="B85" s="55"/>
      <c r="C85" s="55">
        <f>VLOOKUP($A85,[1]Nov!$A:$D,4,0)</f>
        <v>1</v>
      </c>
      <c r="D85" s="49">
        <f t="shared" si="13"/>
        <v>-1</v>
      </c>
      <c r="E85" s="55">
        <f>B85+Oct!E85</f>
        <v>5.3</v>
      </c>
      <c r="F85" s="55">
        <f>C85+Oct!F85</f>
        <v>10.4</v>
      </c>
      <c r="G85" s="49">
        <f t="shared" si="14"/>
        <v>-0.49038461538461542</v>
      </c>
      <c r="J85" s="54"/>
      <c r="K85" s="80"/>
    </row>
    <row r="86" spans="1:11" x14ac:dyDescent="0.2">
      <c r="A86" s="52" t="s">
        <v>107</v>
      </c>
      <c r="B86" s="55"/>
      <c r="C86" s="55">
        <f>VLOOKUP($A86,[1]Nov!$A:$D,4,0)</f>
        <v>1.8</v>
      </c>
      <c r="D86" s="49">
        <f t="shared" si="13"/>
        <v>-1</v>
      </c>
      <c r="E86" s="55">
        <f>B86+Oct!E86</f>
        <v>11.5</v>
      </c>
      <c r="F86" s="55">
        <f>C86+Oct!F86</f>
        <v>16.2</v>
      </c>
      <c r="G86" s="49">
        <f t="shared" si="14"/>
        <v>-0.29012345679012341</v>
      </c>
      <c r="J86" s="54"/>
      <c r="K86" s="80"/>
    </row>
    <row r="87" spans="1:11" x14ac:dyDescent="0.2">
      <c r="A87" s="51"/>
      <c r="B87" s="55"/>
      <c r="C87" s="55"/>
      <c r="D87" s="49"/>
      <c r="E87" s="55"/>
      <c r="F87" s="55"/>
      <c r="G87" s="49"/>
      <c r="J87" s="54"/>
      <c r="K87" s="80"/>
    </row>
    <row r="88" spans="1:11" x14ac:dyDescent="0.2">
      <c r="A88" s="50" t="s">
        <v>73</v>
      </c>
      <c r="B88" s="55"/>
      <c r="C88" s="55">
        <f>VLOOKUP($A88,[1]Nov!$A:$D,4,0)</f>
        <v>4</v>
      </c>
      <c r="D88" s="49">
        <f>$B88/C88-1</f>
        <v>-1</v>
      </c>
      <c r="E88" s="55">
        <f>B88+Oct!E88</f>
        <v>22.099999999999998</v>
      </c>
      <c r="F88" s="55">
        <f>C88+Oct!F88</f>
        <v>49</v>
      </c>
      <c r="G88" s="49">
        <f t="shared" ref="G88:G90" si="15">$E88/F88-1</f>
        <v>-0.54897959183673473</v>
      </c>
      <c r="J88" s="54"/>
      <c r="K88" s="80"/>
    </row>
    <row r="89" spans="1:11" x14ac:dyDescent="0.2">
      <c r="A89" s="52" t="s">
        <v>126</v>
      </c>
      <c r="B89" s="55"/>
      <c r="C89" s="55">
        <f>VLOOKUP($A89,[1]Nov!$A:$D,4,0)</f>
        <v>3.2</v>
      </c>
      <c r="D89" s="49">
        <f>$B89/C89-1</f>
        <v>-1</v>
      </c>
      <c r="E89" s="55">
        <f>B89+Oct!E89</f>
        <v>20</v>
      </c>
      <c r="F89" s="55">
        <f>C89+Oct!F89</f>
        <v>41.5</v>
      </c>
      <c r="G89" s="49">
        <f t="shared" si="15"/>
        <v>-0.51807228915662651</v>
      </c>
      <c r="J89" s="54"/>
      <c r="K89" s="80"/>
    </row>
    <row r="90" spans="1:11" x14ac:dyDescent="0.2">
      <c r="A90" s="52" t="s">
        <v>127</v>
      </c>
      <c r="B90" s="55"/>
      <c r="C90" s="55">
        <f>VLOOKUP($A90,[1]Nov!$A:$D,4,0)</f>
        <v>0.6</v>
      </c>
      <c r="D90" s="49">
        <f>$B90/C90-1</f>
        <v>-1</v>
      </c>
      <c r="E90" s="55">
        <f>B90+Oct!E90</f>
        <v>1.6</v>
      </c>
      <c r="F90" s="55">
        <f>C90+Oct!F90</f>
        <v>6.2</v>
      </c>
      <c r="G90" s="49">
        <f t="shared" si="15"/>
        <v>-0.74193548387096775</v>
      </c>
      <c r="J90" s="54"/>
      <c r="K90" s="80"/>
    </row>
  </sheetData>
  <mergeCells count="4">
    <mergeCell ref="J8:K8"/>
    <mergeCell ref="A7:A8"/>
    <mergeCell ref="B7:C7"/>
    <mergeCell ref="E7:F7"/>
  </mergeCells>
  <conditionalFormatting sqref="J9:J90 A9:B9 D9 A10:E90 E9:G90">
    <cfRule type="containsBlanks" dxfId="9" priority="10">
      <formula>LEN(TRIM(A9))=0</formula>
    </cfRule>
  </conditionalFormatting>
  <conditionalFormatting sqref="D9:D90 G9:G90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K9:K90">
    <cfRule type="containsBlanks" dxfId="6" priority="4">
      <formula>LEN(TRIM(K9))=0</formula>
    </cfRule>
  </conditionalFormatting>
  <conditionalFormatting sqref="C9:C90">
    <cfRule type="containsBlanks" dxfId="5" priority="1">
      <formula>LEN(TRIM(C9))=0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90"/>
  <sheetViews>
    <sheetView zoomScaleNormal="100" workbookViewId="0"/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9.625" style="43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143</v>
      </c>
      <c r="C7" s="227"/>
      <c r="D7" s="78" t="s">
        <v>315</v>
      </c>
      <c r="E7" s="230" t="str">
        <f>CONCATENATE("January-",B7)</f>
        <v>January-December</v>
      </c>
      <c r="F7" s="230"/>
      <c r="G7" s="79"/>
      <c r="H7" s="44"/>
      <c r="I7" s="44"/>
      <c r="J7" s="81" t="str">
        <f>B7</f>
        <v>December</v>
      </c>
      <c r="K7" s="81" t="str">
        <f>E7</f>
        <v>January-December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f>B8</f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50" t="s">
        <v>128</v>
      </c>
      <c r="B9" s="55"/>
      <c r="C9" s="55">
        <f>VLOOKUP($A9,[1]Dec!$A:$D,4,0)</f>
        <v>325.3</v>
      </c>
      <c r="D9" s="49">
        <f>$B9/C9-1</f>
        <v>-1</v>
      </c>
      <c r="E9" s="55">
        <f>B9+Nov!E9</f>
        <v>2078</v>
      </c>
      <c r="F9" s="55">
        <f>C9+Nov!F9</f>
        <v>4455.9000000000005</v>
      </c>
      <c r="G9" s="49">
        <f>$E9/F9-1</f>
        <v>-0.53365201193922673</v>
      </c>
      <c r="J9" s="80"/>
      <c r="K9" s="80"/>
    </row>
    <row r="10" spans="1:25" x14ac:dyDescent="0.2">
      <c r="A10" s="50" t="s">
        <v>7</v>
      </c>
      <c r="B10" s="55"/>
      <c r="C10" s="55">
        <f>VLOOKUP($A10,[1]Dec!$A:$D,4,0)</f>
        <v>37.9</v>
      </c>
      <c r="D10" s="49">
        <f>$B10/C10-1</f>
        <v>-1</v>
      </c>
      <c r="E10" s="55">
        <f>B10+Nov!E10</f>
        <v>121.5</v>
      </c>
      <c r="F10" s="55">
        <f>C10+Nov!F10</f>
        <v>511.09999999999997</v>
      </c>
      <c r="G10" s="49">
        <f t="shared" ref="G10" si="0">$E10/F10-1</f>
        <v>-0.76227744081393078</v>
      </c>
      <c r="J10" s="54"/>
      <c r="K10" s="80"/>
    </row>
    <row r="11" spans="1:25" x14ac:dyDescent="0.2">
      <c r="A11" s="51"/>
      <c r="B11" s="55"/>
      <c r="C11" s="55"/>
      <c r="D11" s="49"/>
      <c r="E11" s="55"/>
      <c r="F11" s="55"/>
      <c r="G11" s="49"/>
      <c r="J11" s="54"/>
      <c r="K11" s="80"/>
    </row>
    <row r="12" spans="1:25" x14ac:dyDescent="0.2">
      <c r="A12" s="50" t="s">
        <v>1</v>
      </c>
      <c r="B12" s="55"/>
      <c r="C12" s="55">
        <f>VLOOKUP($A12,[1]Dec!$A:$D,4,0)</f>
        <v>31.1</v>
      </c>
      <c r="D12" s="49">
        <f t="shared" ref="D12:D22" si="1">$B12/C12-1</f>
        <v>-1</v>
      </c>
      <c r="E12" s="55">
        <f>B12+Nov!E12</f>
        <v>67</v>
      </c>
      <c r="F12" s="55">
        <f>C12+Nov!F12</f>
        <v>415.90000000000003</v>
      </c>
      <c r="G12" s="49">
        <f t="shared" ref="G12:G22" si="2">$E12/F12-1</f>
        <v>-0.83890358259196929</v>
      </c>
      <c r="J12" s="54"/>
      <c r="K12" s="80"/>
    </row>
    <row r="13" spans="1:25" x14ac:dyDescent="0.2">
      <c r="A13" s="52" t="s">
        <v>120</v>
      </c>
      <c r="B13" s="55"/>
      <c r="C13" s="55">
        <f>VLOOKUP($A13,[1]Dec!$A:$D,4,0)</f>
        <v>4</v>
      </c>
      <c r="D13" s="49">
        <f t="shared" si="1"/>
        <v>-1</v>
      </c>
      <c r="E13" s="55">
        <f>B13+Nov!E13</f>
        <v>20.100000000000001</v>
      </c>
      <c r="F13" s="55">
        <f>C13+Nov!F13</f>
        <v>73</v>
      </c>
      <c r="G13" s="49">
        <f t="shared" si="2"/>
        <v>-0.72465753424657531</v>
      </c>
      <c r="J13" s="54"/>
      <c r="K13" s="80"/>
    </row>
    <row r="14" spans="1:25" x14ac:dyDescent="0.2">
      <c r="A14" s="52" t="s">
        <v>130</v>
      </c>
      <c r="B14" s="55"/>
      <c r="C14" s="55">
        <f>VLOOKUP($A14,[1]Dec!$A:$D,4,0)</f>
        <v>2.9</v>
      </c>
      <c r="D14" s="49">
        <f t="shared" si="1"/>
        <v>-1</v>
      </c>
      <c r="E14" s="55">
        <f>B14+Nov!E14</f>
        <v>1</v>
      </c>
      <c r="F14" s="55">
        <f>C14+Nov!F14</f>
        <v>14.6</v>
      </c>
      <c r="G14" s="49">
        <f t="shared" si="2"/>
        <v>-0.93150684931506844</v>
      </c>
      <c r="J14" s="54"/>
      <c r="K14" s="80"/>
    </row>
    <row r="15" spans="1:25" x14ac:dyDescent="0.2">
      <c r="A15" s="52" t="s">
        <v>119</v>
      </c>
      <c r="B15" s="55"/>
      <c r="C15" s="55">
        <f>VLOOKUP($A15,[1]Dec!$A:$D,4,0)</f>
        <v>3.1</v>
      </c>
      <c r="D15" s="49">
        <f t="shared" si="1"/>
        <v>-1</v>
      </c>
      <c r="E15" s="55">
        <f>B15+Nov!E15</f>
        <v>8.5</v>
      </c>
      <c r="F15" s="55">
        <f>C15+Nov!F15</f>
        <v>37.800000000000004</v>
      </c>
      <c r="G15" s="49">
        <f t="shared" si="2"/>
        <v>-0.77513227513227512</v>
      </c>
      <c r="J15" s="54"/>
      <c r="K15" s="80"/>
    </row>
    <row r="16" spans="1:25" ht="12" customHeight="1" x14ac:dyDescent="0.2">
      <c r="A16" s="52" t="s">
        <v>118</v>
      </c>
      <c r="B16" s="55"/>
      <c r="C16" s="55">
        <f>VLOOKUP($A16,[1]Dec!$A:$D,4,0)</f>
        <v>9.3000000000000007</v>
      </c>
      <c r="D16" s="49">
        <f t="shared" si="1"/>
        <v>-1</v>
      </c>
      <c r="E16" s="55">
        <f>B16+Nov!E16</f>
        <v>5</v>
      </c>
      <c r="F16" s="55">
        <f>C16+Nov!F16</f>
        <v>134.5</v>
      </c>
      <c r="G16" s="49">
        <f t="shared" si="2"/>
        <v>-0.96282527881040891</v>
      </c>
      <c r="J16" s="54"/>
      <c r="K16" s="80"/>
    </row>
    <row r="17" spans="1:11" x14ac:dyDescent="0.2">
      <c r="A17" s="52" t="s">
        <v>117</v>
      </c>
      <c r="B17" s="55"/>
      <c r="C17" s="55">
        <f>VLOOKUP($A17,[1]Dec!$A:$D,4,0)</f>
        <v>2</v>
      </c>
      <c r="D17" s="49">
        <f t="shared" si="1"/>
        <v>-1</v>
      </c>
      <c r="E17" s="55">
        <f>B17+Nov!E17</f>
        <v>4.2</v>
      </c>
      <c r="F17" s="55">
        <f>C17+Nov!F17</f>
        <v>23.499999999999996</v>
      </c>
      <c r="G17" s="49">
        <f t="shared" si="2"/>
        <v>-0.82127659574468082</v>
      </c>
      <c r="J17" s="54"/>
      <c r="K17" s="80"/>
    </row>
    <row r="18" spans="1:11" x14ac:dyDescent="0.2">
      <c r="A18" s="52" t="s">
        <v>116</v>
      </c>
      <c r="B18" s="55"/>
      <c r="C18" s="55">
        <f>VLOOKUP($A18,[1]Dec!$A:$D,4,0)</f>
        <v>0.8</v>
      </c>
      <c r="D18" s="49">
        <f t="shared" si="1"/>
        <v>-1</v>
      </c>
      <c r="E18" s="55">
        <f>B18+Nov!E18</f>
        <v>1.4</v>
      </c>
      <c r="F18" s="55">
        <f>C18+Nov!F18</f>
        <v>14.900000000000002</v>
      </c>
      <c r="G18" s="49">
        <f t="shared" si="2"/>
        <v>-0.90604026845637586</v>
      </c>
      <c r="J18" s="54"/>
      <c r="K18" s="80"/>
    </row>
    <row r="19" spans="1:11" x14ac:dyDescent="0.2">
      <c r="A19" s="52" t="s">
        <v>311</v>
      </c>
      <c r="B19" s="55"/>
      <c r="C19" s="55">
        <f>VLOOKUP($A19,[1]Dec!$A:$D,4,0)</f>
        <v>2.2000000000000002</v>
      </c>
      <c r="D19" s="49">
        <f t="shared" si="1"/>
        <v>-1</v>
      </c>
      <c r="E19" s="55">
        <f>B19+Nov!E19</f>
        <v>8.9</v>
      </c>
      <c r="F19" s="55">
        <f>C19+Nov!F19</f>
        <v>57.699999999999996</v>
      </c>
      <c r="G19" s="49">
        <f t="shared" si="2"/>
        <v>-0.84575389948006929</v>
      </c>
      <c r="J19" s="54"/>
      <c r="K19" s="80"/>
    </row>
    <row r="20" spans="1:11" x14ac:dyDescent="0.2">
      <c r="A20" s="52" t="s">
        <v>132</v>
      </c>
      <c r="B20" s="55"/>
      <c r="C20" s="55">
        <f>VLOOKUP($A20,[1]Dec!$A:$D,4,0)</f>
        <v>3.4</v>
      </c>
      <c r="D20" s="49">
        <f t="shared" si="1"/>
        <v>-1</v>
      </c>
      <c r="E20" s="55">
        <f>B20+Nov!E20</f>
        <v>3.1</v>
      </c>
      <c r="F20" s="55">
        <f>C20+Nov!F20</f>
        <v>15.2</v>
      </c>
      <c r="G20" s="49">
        <f t="shared" si="2"/>
        <v>-0.79605263157894735</v>
      </c>
      <c r="J20" s="54"/>
      <c r="K20" s="80"/>
    </row>
    <row r="21" spans="1:11" x14ac:dyDescent="0.2">
      <c r="A21" s="52" t="s">
        <v>115</v>
      </c>
      <c r="B21" s="55"/>
      <c r="C21" s="55">
        <f>VLOOKUP($A21,[1]Dec!$A:$D,4,0)</f>
        <v>0.4</v>
      </c>
      <c r="D21" s="49">
        <f t="shared" si="1"/>
        <v>-1</v>
      </c>
      <c r="E21" s="55">
        <f>B21+Nov!E21</f>
        <v>1.0999999999999999</v>
      </c>
      <c r="F21" s="55">
        <f>C21+Nov!F21</f>
        <v>3.8</v>
      </c>
      <c r="G21" s="49">
        <f t="shared" si="2"/>
        <v>-0.71052631578947367</v>
      </c>
      <c r="J21" s="54"/>
      <c r="K21" s="80"/>
    </row>
    <row r="22" spans="1:11" x14ac:dyDescent="0.2">
      <c r="A22" s="52" t="s">
        <v>131</v>
      </c>
      <c r="B22" s="55"/>
      <c r="C22" s="55">
        <f>VLOOKUP($A22,[1]Dec!$A:$D,4,0)</f>
        <v>2</v>
      </c>
      <c r="D22" s="49">
        <f t="shared" si="1"/>
        <v>-1</v>
      </c>
      <c r="E22" s="55">
        <f>B22+Nov!E22</f>
        <v>13.700000000000001</v>
      </c>
      <c r="F22" s="55">
        <f>C22+Nov!F22</f>
        <v>31.1</v>
      </c>
      <c r="G22" s="49">
        <f t="shared" si="2"/>
        <v>-0.55948553054662375</v>
      </c>
      <c r="J22" s="54"/>
      <c r="K22" s="80"/>
    </row>
    <row r="23" spans="1:11" x14ac:dyDescent="0.2">
      <c r="A23" s="51"/>
      <c r="B23" s="55"/>
      <c r="C23" s="55"/>
      <c r="D23" s="49"/>
      <c r="E23" s="55"/>
      <c r="F23" s="55"/>
      <c r="G23" s="49"/>
      <c r="J23" s="54"/>
      <c r="K23" s="80"/>
    </row>
    <row r="24" spans="1:11" x14ac:dyDescent="0.2">
      <c r="A24" s="52" t="s">
        <v>112</v>
      </c>
      <c r="B24" s="55"/>
      <c r="C24" s="55">
        <f>VLOOKUP($A24,[1]Dec!$A:$D,4,0)</f>
        <v>0.6</v>
      </c>
      <c r="D24" s="49">
        <f>$B24/C24-1</f>
        <v>-1</v>
      </c>
      <c r="E24" s="55">
        <f>B24+Nov!E24</f>
        <v>8.6999999999999993</v>
      </c>
      <c r="F24" s="55">
        <f>C24+Nov!F24</f>
        <v>9.7000000000000011</v>
      </c>
      <c r="G24" s="49">
        <f t="shared" ref="G24:G26" si="3">$E24/F24-1</f>
        <v>-0.10309278350515483</v>
      </c>
      <c r="J24" s="54"/>
      <c r="K24" s="80"/>
    </row>
    <row r="25" spans="1:11" x14ac:dyDescent="0.2">
      <c r="A25" s="52" t="s">
        <v>113</v>
      </c>
      <c r="B25" s="55"/>
      <c r="C25" s="55">
        <f>VLOOKUP($A25,[1]Dec!$A:$D,4,0)</f>
        <v>2.2000000000000002</v>
      </c>
      <c r="D25" s="49">
        <f>$B25/C25-1</f>
        <v>-1</v>
      </c>
      <c r="E25" s="55">
        <f>B25+Nov!E25</f>
        <v>14.8</v>
      </c>
      <c r="F25" s="55">
        <f>C25+Nov!F25</f>
        <v>33.9</v>
      </c>
      <c r="G25" s="49">
        <f t="shared" si="3"/>
        <v>-0.56342182890855452</v>
      </c>
      <c r="J25" s="54"/>
      <c r="K25" s="80"/>
    </row>
    <row r="26" spans="1:11" ht="14.25" customHeight="1" x14ac:dyDescent="0.2">
      <c r="A26" s="52" t="s">
        <v>114</v>
      </c>
      <c r="B26" s="55"/>
      <c r="C26" s="55">
        <f>VLOOKUP($A26,[1]Dec!$A:$D,4,0)</f>
        <v>1.1000000000000001</v>
      </c>
      <c r="D26" s="49">
        <f>$B26/C26-1</f>
        <v>-1</v>
      </c>
      <c r="E26" s="55">
        <f>B26+Nov!E26</f>
        <v>13.8</v>
      </c>
      <c r="F26" s="55">
        <f>C26+Nov!F26</f>
        <v>18.400000000000002</v>
      </c>
      <c r="G26" s="49">
        <f t="shared" si="3"/>
        <v>-0.25</v>
      </c>
      <c r="J26" s="54"/>
      <c r="K26" s="80"/>
    </row>
    <row r="27" spans="1:11" x14ac:dyDescent="0.2">
      <c r="A27" s="51"/>
      <c r="B27" s="55"/>
      <c r="C27" s="55"/>
      <c r="D27" s="49"/>
      <c r="E27" s="55"/>
      <c r="F27" s="55"/>
      <c r="G27" s="49"/>
      <c r="J27" s="54"/>
      <c r="K27" s="80"/>
    </row>
    <row r="28" spans="1:11" x14ac:dyDescent="0.2">
      <c r="A28" s="50" t="s">
        <v>24</v>
      </c>
      <c r="B28" s="55"/>
      <c r="C28" s="55">
        <f>VLOOKUP($A28,[1]Dec!$A:$D,4,0)</f>
        <v>8.6</v>
      </c>
      <c r="D28" s="49">
        <f t="shared" ref="D28:D33" si="4">$B28/C28-1</f>
        <v>-1</v>
      </c>
      <c r="E28" s="55">
        <f>B28+Nov!E28</f>
        <v>40.4</v>
      </c>
      <c r="F28" s="55">
        <f>C28+Nov!F28</f>
        <v>77.5</v>
      </c>
      <c r="G28" s="49">
        <f t="shared" ref="G28:G33" si="5">$E28/F28-1</f>
        <v>-0.47870967741935488</v>
      </c>
      <c r="J28" s="54"/>
      <c r="K28" s="80"/>
    </row>
    <row r="29" spans="1:11" x14ac:dyDescent="0.2">
      <c r="A29" s="52" t="s">
        <v>121</v>
      </c>
      <c r="B29" s="55"/>
      <c r="C29" s="55">
        <f>VLOOKUP($A29,[1]Dec!$A:$D,4,0)</f>
        <v>2.8</v>
      </c>
      <c r="D29" s="49">
        <f t="shared" si="4"/>
        <v>-1</v>
      </c>
      <c r="E29" s="55">
        <f>B29+Nov!E29</f>
        <v>15.4</v>
      </c>
      <c r="F29" s="55">
        <f>C29+Nov!F29</f>
        <v>27.300000000000004</v>
      </c>
      <c r="G29" s="49">
        <f t="shared" si="5"/>
        <v>-0.43589743589743601</v>
      </c>
      <c r="J29" s="54"/>
      <c r="K29" s="80"/>
    </row>
    <row r="30" spans="1:11" x14ac:dyDescent="0.2">
      <c r="A30" s="52" t="s">
        <v>122</v>
      </c>
      <c r="B30" s="55"/>
      <c r="C30" s="55">
        <f>VLOOKUP($A30,[1]Dec!$A:$D,4,0)</f>
        <v>0.1</v>
      </c>
      <c r="D30" s="49">
        <f t="shared" si="4"/>
        <v>-1</v>
      </c>
      <c r="E30" s="55">
        <f>B30+Nov!E30</f>
        <v>4.7999999999999989</v>
      </c>
      <c r="F30" s="55">
        <f>C30+Nov!F30</f>
        <v>5.7</v>
      </c>
      <c r="G30" s="49">
        <f t="shared" si="5"/>
        <v>-0.15789473684210542</v>
      </c>
      <c r="J30" s="54"/>
      <c r="K30" s="80"/>
    </row>
    <row r="31" spans="1:11" x14ac:dyDescent="0.2">
      <c r="A31" s="52" t="s">
        <v>123</v>
      </c>
      <c r="B31" s="55"/>
      <c r="C31" s="55">
        <f>VLOOKUP($A31,[1]Dec!$A:$D,4,0)</f>
        <v>0.2</v>
      </c>
      <c r="D31" s="49">
        <f t="shared" si="4"/>
        <v>-1</v>
      </c>
      <c r="E31" s="55">
        <f>B31+Nov!E31</f>
        <v>2.1999999999999997</v>
      </c>
      <c r="F31" s="55">
        <f>C31+Nov!F31</f>
        <v>3.0999999999999996</v>
      </c>
      <c r="G31" s="49">
        <f t="shared" si="5"/>
        <v>-0.29032258064516125</v>
      </c>
      <c r="J31" s="54"/>
      <c r="K31" s="80"/>
    </row>
    <row r="32" spans="1:11" x14ac:dyDescent="0.2">
      <c r="A32" s="52" t="s">
        <v>124</v>
      </c>
      <c r="B32" s="55"/>
      <c r="C32" s="55">
        <f>VLOOKUP($A32,[1]Dec!$A:$D,4,0)</f>
        <v>3.5</v>
      </c>
      <c r="D32" s="49">
        <f t="shared" si="4"/>
        <v>-1</v>
      </c>
      <c r="E32" s="55">
        <f>B32+Nov!E32</f>
        <v>5.3</v>
      </c>
      <c r="F32" s="55">
        <f>C32+Nov!F32</f>
        <v>11.6</v>
      </c>
      <c r="G32" s="49">
        <f t="shared" si="5"/>
        <v>-0.5431034482758621</v>
      </c>
      <c r="J32" s="54"/>
      <c r="K32" s="80"/>
    </row>
    <row r="33" spans="1:11" x14ac:dyDescent="0.2">
      <c r="A33" s="52" t="s">
        <v>125</v>
      </c>
      <c r="B33" s="55"/>
      <c r="C33" s="55">
        <f>VLOOKUP($A33,[1]Dec!$A:$D,4,0)</f>
        <v>0.2</v>
      </c>
      <c r="D33" s="49">
        <f t="shared" si="4"/>
        <v>-1</v>
      </c>
      <c r="E33" s="55">
        <f>B33+Nov!E33</f>
        <v>1.4000000000000001</v>
      </c>
      <c r="F33" s="55">
        <f>C33+Nov!F33</f>
        <v>4.8</v>
      </c>
      <c r="G33" s="49">
        <f t="shared" si="5"/>
        <v>-0.70833333333333326</v>
      </c>
      <c r="J33" s="54"/>
      <c r="K33" s="80"/>
    </row>
    <row r="34" spans="1:11" x14ac:dyDescent="0.2">
      <c r="A34" s="51"/>
      <c r="B34" s="55"/>
      <c r="C34" s="55"/>
      <c r="D34" s="49"/>
      <c r="E34" s="55"/>
      <c r="F34" s="55"/>
      <c r="G34" s="49"/>
      <c r="J34" s="54"/>
      <c r="K34" s="80"/>
    </row>
    <row r="35" spans="1:11" x14ac:dyDescent="0.2">
      <c r="A35" s="52" t="s">
        <v>30</v>
      </c>
      <c r="B35" s="55"/>
      <c r="C35" s="55">
        <f>VLOOKUP($A35,[1]Dec!$A:$D,4,0)</f>
        <v>185.5</v>
      </c>
      <c r="D35" s="49">
        <f t="shared" ref="D35:D50" si="6">$B35/C35-1</f>
        <v>-1</v>
      </c>
      <c r="E35" s="55">
        <f>B35+Nov!E35</f>
        <v>1020.4000000000001</v>
      </c>
      <c r="F35" s="55">
        <f>C35+Nov!F35</f>
        <v>2460.7000000000003</v>
      </c>
      <c r="G35" s="49">
        <f t="shared" ref="G35:G50" si="7">$E35/F35-1</f>
        <v>-0.58532125005079849</v>
      </c>
      <c r="J35" s="54"/>
      <c r="K35" s="80"/>
    </row>
    <row r="36" spans="1:11" x14ac:dyDescent="0.2">
      <c r="A36" s="50" t="s">
        <v>144</v>
      </c>
      <c r="B36" s="55"/>
      <c r="C36" s="55">
        <f>VLOOKUP($A36,[1]Dec!$A:$D,4,0)</f>
        <v>6.8</v>
      </c>
      <c r="D36" s="49">
        <f t="shared" si="6"/>
        <v>-1</v>
      </c>
      <c r="E36" s="55">
        <f>B36+Nov!E36</f>
        <v>35.299999999999997</v>
      </c>
      <c r="F36" s="55">
        <f>C36+Nov!F36</f>
        <v>162.89999999999998</v>
      </c>
      <c r="G36" s="49">
        <f t="shared" si="7"/>
        <v>-0.78330263965623081</v>
      </c>
      <c r="J36" s="54"/>
      <c r="K36" s="80"/>
    </row>
    <row r="37" spans="1:11" x14ac:dyDescent="0.2">
      <c r="A37" s="52" t="s">
        <v>111</v>
      </c>
      <c r="B37" s="55"/>
      <c r="C37" s="55">
        <f>VLOOKUP($A37,[1]Dec!$A:$D,4,0)</f>
        <v>1.4</v>
      </c>
      <c r="D37" s="49">
        <f t="shared" si="6"/>
        <v>-1</v>
      </c>
      <c r="E37" s="55">
        <f>B37+Nov!E37</f>
        <v>11.200000000000001</v>
      </c>
      <c r="F37" s="55">
        <f>C37+Nov!F37</f>
        <v>22.999999999999996</v>
      </c>
      <c r="G37" s="49">
        <f t="shared" si="7"/>
        <v>-0.51304347826086949</v>
      </c>
      <c r="J37" s="54"/>
      <c r="K37" s="80"/>
    </row>
    <row r="38" spans="1:11" x14ac:dyDescent="0.2">
      <c r="A38" s="52" t="s">
        <v>110</v>
      </c>
      <c r="B38" s="55"/>
      <c r="C38" s="55">
        <f>VLOOKUP($A38,[1]Dec!$A:$D,4,0)</f>
        <v>0.9</v>
      </c>
      <c r="D38" s="49">
        <f t="shared" si="6"/>
        <v>-1</v>
      </c>
      <c r="E38" s="55">
        <f>B38+Nov!E38</f>
        <v>7.4</v>
      </c>
      <c r="F38" s="55">
        <f>C38+Nov!F38</f>
        <v>16.600000000000001</v>
      </c>
      <c r="G38" s="49">
        <f t="shared" si="7"/>
        <v>-0.55421686746987953</v>
      </c>
      <c r="J38" s="54"/>
      <c r="K38" s="80"/>
    </row>
    <row r="39" spans="1:11" x14ac:dyDescent="0.2">
      <c r="A39" s="52" t="s">
        <v>108</v>
      </c>
      <c r="B39" s="55"/>
      <c r="C39" s="55">
        <f>VLOOKUP($A39,[1]Dec!$A:$D,4,0)</f>
        <v>1.8</v>
      </c>
      <c r="D39" s="49">
        <f t="shared" si="6"/>
        <v>-1</v>
      </c>
      <c r="E39" s="55">
        <f>B39+Nov!E39</f>
        <v>4.6000000000000005</v>
      </c>
      <c r="F39" s="55">
        <f>C39+Nov!F39</f>
        <v>18.299999999999997</v>
      </c>
      <c r="G39" s="49">
        <f t="shared" si="7"/>
        <v>-0.74863387978142071</v>
      </c>
      <c r="J39" s="54"/>
      <c r="K39" s="80"/>
    </row>
    <row r="40" spans="1:11" x14ac:dyDescent="0.2">
      <c r="A40" s="52" t="s">
        <v>109</v>
      </c>
      <c r="B40" s="55"/>
      <c r="C40" s="55">
        <f>VLOOKUP($A40,[1]Dec!$A:$D,4,0)</f>
        <v>2.6</v>
      </c>
      <c r="D40" s="49">
        <f t="shared" si="6"/>
        <v>-1</v>
      </c>
      <c r="E40" s="55">
        <f>B40+Nov!E40</f>
        <v>12.1</v>
      </c>
      <c r="F40" s="55">
        <f>C40+Nov!F40</f>
        <v>33</v>
      </c>
      <c r="G40" s="49">
        <f t="shared" si="7"/>
        <v>-0.6333333333333333</v>
      </c>
      <c r="J40" s="54"/>
      <c r="K40" s="80"/>
    </row>
    <row r="41" spans="1:11" x14ac:dyDescent="0.2">
      <c r="A41" s="52" t="s">
        <v>85</v>
      </c>
      <c r="B41" s="55"/>
      <c r="C41" s="55">
        <f>VLOOKUP($A41,[1]Dec!$A:$D,4,0)</f>
        <v>14.7</v>
      </c>
      <c r="D41" s="49">
        <f t="shared" si="6"/>
        <v>-1</v>
      </c>
      <c r="E41" s="55">
        <f>B41+Nov!E41</f>
        <v>143.60000000000002</v>
      </c>
      <c r="F41" s="55">
        <f>C41+Nov!F41</f>
        <v>222.29999999999998</v>
      </c>
      <c r="G41" s="49">
        <f t="shared" si="7"/>
        <v>-0.35402609086819603</v>
      </c>
      <c r="J41" s="54"/>
      <c r="K41" s="80"/>
    </row>
    <row r="42" spans="1:11" x14ac:dyDescent="0.2">
      <c r="A42" s="52" t="s">
        <v>84</v>
      </c>
      <c r="B42" s="55"/>
      <c r="C42" s="55">
        <f>VLOOKUP($A42,[1]Dec!$A:$D,4,0)</f>
        <v>0.7</v>
      </c>
      <c r="D42" s="49">
        <f t="shared" si="6"/>
        <v>-1</v>
      </c>
      <c r="E42" s="55">
        <f>B42+Nov!E42</f>
        <v>6.0000000000000009</v>
      </c>
      <c r="F42" s="55">
        <f>C42+Nov!F42</f>
        <v>11.9</v>
      </c>
      <c r="G42" s="49">
        <f t="shared" si="7"/>
        <v>-0.495798319327731</v>
      </c>
      <c r="J42" s="54"/>
      <c r="K42" s="80"/>
    </row>
    <row r="43" spans="1:11" x14ac:dyDescent="0.2">
      <c r="A43" s="52" t="s">
        <v>83</v>
      </c>
      <c r="B43" s="55"/>
      <c r="C43" s="55">
        <f>VLOOKUP($A43,[1]Dec!$A:$D,4,0)</f>
        <v>6.1</v>
      </c>
      <c r="D43" s="49">
        <f t="shared" si="6"/>
        <v>-1</v>
      </c>
      <c r="E43" s="55">
        <f>B43+Nov!E43</f>
        <v>33.099999999999994</v>
      </c>
      <c r="F43" s="55">
        <f>C43+Nov!F43</f>
        <v>89.8</v>
      </c>
      <c r="G43" s="49">
        <f t="shared" si="7"/>
        <v>-0.6314031180400892</v>
      </c>
      <c r="J43" s="54"/>
      <c r="K43" s="80"/>
    </row>
    <row r="44" spans="1:11" x14ac:dyDescent="0.2">
      <c r="A44" s="52" t="s">
        <v>88</v>
      </c>
      <c r="B44" s="55"/>
      <c r="C44" s="55">
        <f>VLOOKUP($A44,[1]Dec!$A:$D,4,0)</f>
        <v>1.6</v>
      </c>
      <c r="D44" s="49">
        <f t="shared" si="6"/>
        <v>-1</v>
      </c>
      <c r="E44" s="55">
        <f>B44+Nov!E44</f>
        <v>5.3999999999999995</v>
      </c>
      <c r="F44" s="55">
        <f>C44+Nov!F44</f>
        <v>18</v>
      </c>
      <c r="G44" s="49">
        <f t="shared" si="7"/>
        <v>-0.7</v>
      </c>
      <c r="J44" s="54"/>
      <c r="K44" s="80"/>
    </row>
    <row r="45" spans="1:11" x14ac:dyDescent="0.2">
      <c r="A45" s="52" t="s">
        <v>81</v>
      </c>
      <c r="B45" s="55"/>
      <c r="C45" s="55">
        <f>VLOOKUP($A45,[1]Dec!$A:$D,4,0)</f>
        <v>29.6</v>
      </c>
      <c r="D45" s="49">
        <f t="shared" si="6"/>
        <v>-1</v>
      </c>
      <c r="E45" s="55">
        <f>B45+Nov!E45</f>
        <v>188.5</v>
      </c>
      <c r="F45" s="55">
        <f>C45+Nov!F45</f>
        <v>353.6</v>
      </c>
      <c r="G45" s="49">
        <f t="shared" si="7"/>
        <v>-0.46691176470588236</v>
      </c>
      <c r="J45" s="54"/>
      <c r="K45" s="80"/>
    </row>
    <row r="46" spans="1:11" x14ac:dyDescent="0.2">
      <c r="A46" s="52" t="s">
        <v>80</v>
      </c>
      <c r="B46" s="55"/>
      <c r="C46" s="55">
        <f>VLOOKUP($A46,[1]Dec!$A:$D,4,0)</f>
        <v>20.5</v>
      </c>
      <c r="D46" s="49">
        <f t="shared" si="6"/>
        <v>-1</v>
      </c>
      <c r="E46" s="55">
        <f>B46+Nov!E46</f>
        <v>54.9</v>
      </c>
      <c r="F46" s="55">
        <f>C46+Nov!F46</f>
        <v>175.29999999999998</v>
      </c>
      <c r="G46" s="49">
        <f t="shared" si="7"/>
        <v>-0.68682258984597833</v>
      </c>
      <c r="J46" s="54"/>
      <c r="K46" s="80"/>
    </row>
    <row r="47" spans="1:11" x14ac:dyDescent="0.2">
      <c r="A47" s="52" t="s">
        <v>79</v>
      </c>
      <c r="B47" s="55"/>
      <c r="C47" s="55">
        <f>VLOOKUP($A47,[1]Dec!$A:$D,4,0)</f>
        <v>4.3</v>
      </c>
      <c r="D47" s="49">
        <f t="shared" si="6"/>
        <v>-1</v>
      </c>
      <c r="E47" s="55">
        <f>B47+Nov!E47</f>
        <v>26.7</v>
      </c>
      <c r="F47" s="55">
        <f>C47+Nov!F47</f>
        <v>60.699999999999996</v>
      </c>
      <c r="G47" s="49">
        <f t="shared" si="7"/>
        <v>-0.56013179571663918</v>
      </c>
      <c r="J47" s="54"/>
      <c r="K47" s="80"/>
    </row>
    <row r="48" spans="1:11" x14ac:dyDescent="0.2">
      <c r="A48" s="52" t="s">
        <v>78</v>
      </c>
      <c r="B48" s="55"/>
      <c r="C48" s="55">
        <f>VLOOKUP($A48,[1]Dec!$A:$D,4,0)</f>
        <v>19.5</v>
      </c>
      <c r="D48" s="49">
        <f t="shared" si="6"/>
        <v>-1</v>
      </c>
      <c r="E48" s="55">
        <f>B48+Nov!E48</f>
        <v>117.89999999999999</v>
      </c>
      <c r="F48" s="55">
        <f>C48+Nov!F48</f>
        <v>275</v>
      </c>
      <c r="G48" s="49">
        <f t="shared" si="7"/>
        <v>-0.57127272727272738</v>
      </c>
      <c r="J48" s="54"/>
      <c r="K48" s="80"/>
    </row>
    <row r="49" spans="1:11" x14ac:dyDescent="0.2">
      <c r="A49" s="52" t="s">
        <v>77</v>
      </c>
      <c r="B49" s="55"/>
      <c r="C49" s="55">
        <f>VLOOKUP($A49,[1]Dec!$A:$D,4,0)</f>
        <v>4</v>
      </c>
      <c r="D49" s="49">
        <f t="shared" si="6"/>
        <v>-1</v>
      </c>
      <c r="E49" s="55">
        <f>B49+Nov!E49</f>
        <v>17.8</v>
      </c>
      <c r="F49" s="55">
        <f>C49+Nov!F49</f>
        <v>44.800000000000004</v>
      </c>
      <c r="G49" s="49">
        <f t="shared" si="7"/>
        <v>-0.6026785714285714</v>
      </c>
      <c r="J49" s="54"/>
      <c r="K49" s="80"/>
    </row>
    <row r="50" spans="1:11" x14ac:dyDescent="0.2">
      <c r="A50" s="52" t="s">
        <v>86</v>
      </c>
      <c r="B50" s="55"/>
      <c r="C50" s="55">
        <f>VLOOKUP($A50,[1]Dec!$A:$D,4,0)</f>
        <v>8.1999999999999993</v>
      </c>
      <c r="D50" s="49">
        <f t="shared" si="6"/>
        <v>-1</v>
      </c>
      <c r="E50" s="55">
        <f>B50+Nov!E50</f>
        <v>37.700000000000003</v>
      </c>
      <c r="F50" s="55">
        <f>C50+Nov!F50</f>
        <v>93.600000000000009</v>
      </c>
      <c r="G50" s="49">
        <f t="shared" si="7"/>
        <v>-0.59722222222222221</v>
      </c>
      <c r="J50" s="54"/>
      <c r="K50" s="80"/>
    </row>
    <row r="51" spans="1:11" x14ac:dyDescent="0.2">
      <c r="A51" s="51"/>
      <c r="B51" s="55"/>
      <c r="C51" s="55"/>
      <c r="D51" s="49"/>
      <c r="E51" s="55"/>
      <c r="F51" s="55"/>
      <c r="G51" s="49"/>
      <c r="J51" s="54"/>
      <c r="K51" s="80"/>
    </row>
    <row r="52" spans="1:11" x14ac:dyDescent="0.2">
      <c r="A52" s="50" t="s">
        <v>2</v>
      </c>
      <c r="B52" s="55"/>
      <c r="C52" s="55">
        <f>VLOOKUP($A52,[1]Dec!$A:$D,4,0)</f>
        <v>35.200000000000003</v>
      </c>
      <c r="D52" s="49">
        <f t="shared" ref="D52:D62" si="8">$B52/C52-1</f>
        <v>-1</v>
      </c>
      <c r="E52" s="55">
        <f>B52+Nov!E52</f>
        <v>202</v>
      </c>
      <c r="F52" s="55">
        <f>C52+Nov!F52</f>
        <v>497.3</v>
      </c>
      <c r="G52" s="49">
        <f t="shared" ref="G52:G62" si="9">$E52/F52-1</f>
        <v>-0.59380655539915539</v>
      </c>
      <c r="J52" s="54"/>
      <c r="K52" s="80"/>
    </row>
    <row r="53" spans="1:11" x14ac:dyDescent="0.2">
      <c r="A53" s="52" t="s">
        <v>145</v>
      </c>
      <c r="B53" s="55"/>
      <c r="C53" s="55">
        <f>VLOOKUP($A53,[1]Dec!$A:$D,4,0)</f>
        <v>22</v>
      </c>
      <c r="D53" s="49">
        <f t="shared" si="8"/>
        <v>-1</v>
      </c>
      <c r="E53" s="55">
        <f>B53+Nov!E53</f>
        <v>117.8</v>
      </c>
      <c r="F53" s="55">
        <f>C53+Nov!F53</f>
        <v>330.5</v>
      </c>
      <c r="G53" s="49">
        <f t="shared" si="9"/>
        <v>-0.64357034795764001</v>
      </c>
      <c r="J53" s="54"/>
      <c r="K53" s="80"/>
    </row>
    <row r="54" spans="1:11" x14ac:dyDescent="0.2">
      <c r="A54" s="52" t="s">
        <v>101</v>
      </c>
      <c r="B54" s="55"/>
      <c r="C54" s="55">
        <f>VLOOKUP($A54,[1]Dec!$A:$D,4,0)</f>
        <v>9.1999999999999993</v>
      </c>
      <c r="D54" s="49">
        <f t="shared" si="8"/>
        <v>-1</v>
      </c>
      <c r="E54" s="55">
        <f>B54+Nov!E54</f>
        <v>49.9</v>
      </c>
      <c r="F54" s="55">
        <f>C54+Nov!F54</f>
        <v>146.5</v>
      </c>
      <c r="G54" s="49">
        <f t="shared" si="9"/>
        <v>-0.65938566552901023</v>
      </c>
      <c r="J54" s="54"/>
      <c r="K54" s="80"/>
    </row>
    <row r="55" spans="1:11" x14ac:dyDescent="0.2">
      <c r="A55" s="52" t="s">
        <v>100</v>
      </c>
      <c r="B55" s="55"/>
      <c r="C55" s="55">
        <f>VLOOKUP($A55,[1]Dec!$A:$D,4,0)</f>
        <v>1.7</v>
      </c>
      <c r="D55" s="49">
        <f t="shared" si="8"/>
        <v>-1</v>
      </c>
      <c r="E55" s="55">
        <f>B55+Nov!E55</f>
        <v>9.3000000000000007</v>
      </c>
      <c r="F55" s="55">
        <f>C55+Nov!F55</f>
        <v>33.699999999999996</v>
      </c>
      <c r="G55" s="49">
        <f t="shared" si="9"/>
        <v>-0.72403560830860525</v>
      </c>
      <c r="J55" s="54"/>
      <c r="K55" s="80"/>
    </row>
    <row r="56" spans="1:11" x14ac:dyDescent="0.2">
      <c r="A56" s="52" t="s">
        <v>146</v>
      </c>
      <c r="B56" s="55"/>
      <c r="C56" s="55">
        <f>VLOOKUP($A56,[1]Dec!$A:$D,4,0)</f>
        <v>0.8</v>
      </c>
      <c r="D56" s="49">
        <f t="shared" si="8"/>
        <v>-1</v>
      </c>
      <c r="E56" s="55">
        <f>B56+Nov!E56</f>
        <v>6.9</v>
      </c>
      <c r="F56" s="55">
        <f>C56+Nov!F56</f>
        <v>11.500000000000002</v>
      </c>
      <c r="G56" s="49">
        <f t="shared" si="9"/>
        <v>-0.4</v>
      </c>
      <c r="J56" s="54"/>
      <c r="K56" s="80"/>
    </row>
    <row r="57" spans="1:11" x14ac:dyDescent="0.2">
      <c r="A57" s="51" t="s">
        <v>99</v>
      </c>
      <c r="B57" s="55"/>
      <c r="C57" s="55">
        <f>VLOOKUP($A57,[1]Dec!$A:$D,4,0)</f>
        <v>0.3</v>
      </c>
      <c r="D57" s="49">
        <f t="shared" si="8"/>
        <v>-1</v>
      </c>
      <c r="E57" s="55">
        <f>B57+Nov!E57</f>
        <v>1.7</v>
      </c>
      <c r="F57" s="55">
        <f>C57+Nov!F57</f>
        <v>3.9999999999999991</v>
      </c>
      <c r="G57" s="49">
        <f t="shared" si="9"/>
        <v>-0.57499999999999996</v>
      </c>
      <c r="J57" s="54"/>
      <c r="K57" s="80"/>
    </row>
    <row r="58" spans="1:11" x14ac:dyDescent="0.2">
      <c r="A58" s="52" t="s">
        <v>147</v>
      </c>
      <c r="B58" s="55"/>
      <c r="C58" s="55">
        <f>VLOOKUP($A58,[1]Dec!$A:$D,4,0)</f>
        <v>0.4</v>
      </c>
      <c r="D58" s="49">
        <f t="shared" si="8"/>
        <v>-1</v>
      </c>
      <c r="E58" s="55">
        <f>B58+Nov!E58</f>
        <v>2.3000000000000003</v>
      </c>
      <c r="F58" s="55">
        <f>C58+Nov!F58</f>
        <v>5.6000000000000005</v>
      </c>
      <c r="G58" s="49">
        <f t="shared" si="9"/>
        <v>-0.5892857142857143</v>
      </c>
      <c r="J58" s="54"/>
      <c r="K58" s="80"/>
    </row>
    <row r="59" spans="1:11" x14ac:dyDescent="0.2">
      <c r="A59" s="52" t="s">
        <v>98</v>
      </c>
      <c r="B59" s="55"/>
      <c r="C59" s="55">
        <f>VLOOKUP($A59,[1]Dec!$A:$D,4,0)</f>
        <v>0.7</v>
      </c>
      <c r="D59" s="49">
        <f t="shared" si="8"/>
        <v>-1</v>
      </c>
      <c r="E59" s="55">
        <f>B59+Nov!E59</f>
        <v>5</v>
      </c>
      <c r="F59" s="55">
        <f>C59+Nov!F59</f>
        <v>8.3999999999999986</v>
      </c>
      <c r="G59" s="49">
        <f t="shared" si="9"/>
        <v>-0.40476190476190466</v>
      </c>
      <c r="J59" s="54"/>
      <c r="K59" s="80"/>
    </row>
    <row r="60" spans="1:11" x14ac:dyDescent="0.2">
      <c r="A60" s="52" t="s">
        <v>97</v>
      </c>
      <c r="B60" s="55"/>
      <c r="C60" s="55">
        <f>VLOOKUP($A60,[1]Dec!$A:$D,4,0)</f>
        <v>0.6</v>
      </c>
      <c r="D60" s="49">
        <f t="shared" si="8"/>
        <v>-1</v>
      </c>
      <c r="E60" s="55">
        <f>B60+Nov!E60</f>
        <v>1.5</v>
      </c>
      <c r="F60" s="55">
        <f>C60+Nov!F60</f>
        <v>6.0999999999999988</v>
      </c>
      <c r="G60" s="49">
        <f t="shared" si="9"/>
        <v>-0.75409836065573765</v>
      </c>
      <c r="J60" s="54"/>
      <c r="K60" s="80"/>
    </row>
    <row r="61" spans="1:11" x14ac:dyDescent="0.2">
      <c r="A61" s="52" t="s">
        <v>96</v>
      </c>
      <c r="B61" s="55"/>
      <c r="C61" s="55">
        <f>VLOOKUP($A61,[1]Dec!$A:$D,4,0)</f>
        <v>2.2000000000000002</v>
      </c>
      <c r="D61" s="49">
        <f t="shared" si="8"/>
        <v>-1</v>
      </c>
      <c r="E61" s="55">
        <f>B61+Nov!E61</f>
        <v>4.3</v>
      </c>
      <c r="F61" s="55">
        <f>C61+Nov!F61</f>
        <v>19.7</v>
      </c>
      <c r="G61" s="49">
        <f t="shared" si="9"/>
        <v>-0.78172588832487311</v>
      </c>
      <c r="J61" s="54"/>
      <c r="K61" s="80"/>
    </row>
    <row r="62" spans="1:11" x14ac:dyDescent="0.2">
      <c r="A62" s="52" t="s">
        <v>95</v>
      </c>
      <c r="B62" s="55"/>
      <c r="C62" s="55">
        <f>VLOOKUP($A62,[1]Dec!$A:$D,4,0)</f>
        <v>1.4</v>
      </c>
      <c r="D62" s="49">
        <f t="shared" si="8"/>
        <v>-1</v>
      </c>
      <c r="E62" s="55">
        <f>B62+Nov!E62</f>
        <v>3.3000000000000003</v>
      </c>
      <c r="F62" s="55">
        <f>C62+Nov!F62</f>
        <v>14.3</v>
      </c>
      <c r="G62" s="49">
        <f t="shared" si="9"/>
        <v>-0.76923076923076916</v>
      </c>
      <c r="J62" s="54"/>
      <c r="K62" s="80"/>
    </row>
    <row r="63" spans="1:11" x14ac:dyDescent="0.2">
      <c r="A63" s="51"/>
      <c r="B63" s="55"/>
      <c r="C63" s="55"/>
      <c r="D63" s="49"/>
      <c r="E63" s="55"/>
      <c r="F63" s="55"/>
      <c r="G63" s="49"/>
      <c r="J63" s="54"/>
      <c r="K63" s="80"/>
    </row>
    <row r="64" spans="1:11" x14ac:dyDescent="0.2">
      <c r="A64" s="52" t="s">
        <v>92</v>
      </c>
      <c r="B64" s="55"/>
      <c r="C64" s="55">
        <f>VLOOKUP($A64,[1]Dec!$A:$D,4,0)</f>
        <v>10.7</v>
      </c>
      <c r="D64" s="49">
        <f t="shared" ref="D64:D73" si="10">$B64/C64-1</f>
        <v>-1</v>
      </c>
      <c r="E64" s="55">
        <f>B64+Nov!E64</f>
        <v>26.7</v>
      </c>
      <c r="F64" s="55">
        <f>C64+Nov!F64</f>
        <v>159.19999999999999</v>
      </c>
      <c r="G64" s="49">
        <f t="shared" ref="G64:G73" si="11">$E64/F64-1</f>
        <v>-0.832286432160804</v>
      </c>
      <c r="J64" s="54"/>
      <c r="K64" s="80"/>
    </row>
    <row r="65" spans="1:11" x14ac:dyDescent="0.2">
      <c r="A65" s="52" t="s">
        <v>91</v>
      </c>
      <c r="B65" s="55"/>
      <c r="C65" s="55">
        <f>VLOOKUP($A65,[1]Dec!$A:$D,4,0)</f>
        <v>3</v>
      </c>
      <c r="D65" s="49">
        <f t="shared" si="10"/>
        <v>-1</v>
      </c>
      <c r="E65" s="55">
        <f>B65+Nov!E65</f>
        <v>11.5</v>
      </c>
      <c r="F65" s="55">
        <f>C65+Nov!F65</f>
        <v>36.6</v>
      </c>
      <c r="G65" s="49">
        <f t="shared" si="11"/>
        <v>-0.68579234972677594</v>
      </c>
      <c r="J65" s="54"/>
      <c r="K65" s="80"/>
    </row>
    <row r="66" spans="1:11" x14ac:dyDescent="0.2">
      <c r="A66" s="56" t="s">
        <v>90</v>
      </c>
      <c r="B66" s="55"/>
      <c r="C66" s="55">
        <f>VLOOKUP($A66,[1]Dec!$A:$D,4,0)</f>
        <v>0.4</v>
      </c>
      <c r="D66" s="49">
        <f t="shared" si="10"/>
        <v>-1</v>
      </c>
      <c r="E66" s="55">
        <f>B66+Nov!E66</f>
        <v>3</v>
      </c>
      <c r="F66" s="55">
        <f>C66+Nov!F66</f>
        <v>9.6</v>
      </c>
      <c r="G66" s="49">
        <f t="shared" si="11"/>
        <v>-0.6875</v>
      </c>
      <c r="J66" s="54"/>
      <c r="K66" s="80"/>
    </row>
    <row r="67" spans="1:11" x14ac:dyDescent="0.2">
      <c r="A67" s="52" t="s">
        <v>4</v>
      </c>
      <c r="B67" s="55"/>
      <c r="C67" s="55">
        <f>VLOOKUP($A67,[1]Dec!$A:$D,4,0)</f>
        <v>0.3</v>
      </c>
      <c r="D67" s="49">
        <f t="shared" si="10"/>
        <v>-1</v>
      </c>
      <c r="E67" s="55">
        <f>B67+Nov!E67</f>
        <v>1.4000000000000001</v>
      </c>
      <c r="F67" s="55">
        <f>C67+Nov!F67</f>
        <v>3.8999999999999995</v>
      </c>
      <c r="G67" s="49">
        <f t="shared" si="11"/>
        <v>-0.64102564102564097</v>
      </c>
      <c r="J67" s="54"/>
      <c r="K67" s="80"/>
    </row>
    <row r="68" spans="1:11" x14ac:dyDescent="0.2">
      <c r="A68" s="52" t="s">
        <v>3</v>
      </c>
      <c r="B68" s="55"/>
      <c r="C68" s="55">
        <f>VLOOKUP($A68,[1]Dec!$A:$D,4,0)</f>
        <v>0.6</v>
      </c>
      <c r="D68" s="49">
        <f t="shared" si="10"/>
        <v>-1</v>
      </c>
      <c r="E68" s="55">
        <f>B68+Nov!E68</f>
        <v>4.5</v>
      </c>
      <c r="F68" s="55">
        <f>C68+Nov!F68</f>
        <v>9.2999999999999989</v>
      </c>
      <c r="G68" s="49">
        <f t="shared" si="11"/>
        <v>-0.5161290322580645</v>
      </c>
      <c r="J68" s="54"/>
      <c r="K68" s="80"/>
    </row>
    <row r="69" spans="1:11" x14ac:dyDescent="0.2">
      <c r="A69" s="52" t="s">
        <v>89</v>
      </c>
      <c r="B69" s="55"/>
      <c r="C69" s="55">
        <f>VLOOKUP($A69,[1]Dec!$A:$D,4,0)</f>
        <v>6</v>
      </c>
      <c r="D69" s="49">
        <f t="shared" si="10"/>
        <v>-1</v>
      </c>
      <c r="E69" s="55">
        <f>B69+Nov!E69</f>
        <v>33.700000000000003</v>
      </c>
      <c r="F69" s="55">
        <f>C69+Nov!F69</f>
        <v>117.7</v>
      </c>
      <c r="G69" s="49">
        <f t="shared" si="11"/>
        <v>-0.71367884451996599</v>
      </c>
      <c r="J69" s="54"/>
      <c r="K69" s="80"/>
    </row>
    <row r="70" spans="1:11" x14ac:dyDescent="0.2">
      <c r="A70" s="52" t="s">
        <v>82</v>
      </c>
      <c r="B70" s="55"/>
      <c r="C70" s="55">
        <f>VLOOKUP($A70,[1]Dec!$A:$D,4,0)</f>
        <v>3.3</v>
      </c>
      <c r="D70" s="49">
        <f t="shared" si="10"/>
        <v>-1</v>
      </c>
      <c r="E70" s="55">
        <f>B70+Nov!E70</f>
        <v>23.8</v>
      </c>
      <c r="F70" s="55">
        <f>C70+Nov!F70</f>
        <v>41.7</v>
      </c>
      <c r="G70" s="49">
        <f t="shared" si="11"/>
        <v>-0.42925659472422062</v>
      </c>
      <c r="J70" s="54"/>
      <c r="K70" s="80"/>
    </row>
    <row r="71" spans="1:11" x14ac:dyDescent="0.2">
      <c r="A71" s="52" t="s">
        <v>94</v>
      </c>
      <c r="B71" s="55"/>
      <c r="C71" s="55">
        <f>VLOOKUP($A71,[1]Dec!$A:$D,4,0)</f>
        <v>2.4</v>
      </c>
      <c r="D71" s="49">
        <f t="shared" si="10"/>
        <v>-1</v>
      </c>
      <c r="E71" s="55">
        <f>B71+Nov!E71</f>
        <v>15.4</v>
      </c>
      <c r="F71" s="55">
        <f>C71+Nov!F71</f>
        <v>32.5</v>
      </c>
      <c r="G71" s="49">
        <f t="shared" si="11"/>
        <v>-0.52615384615384619</v>
      </c>
      <c r="J71" s="54"/>
      <c r="K71" s="80"/>
    </row>
    <row r="72" spans="1:11" x14ac:dyDescent="0.2">
      <c r="A72" s="52" t="s">
        <v>87</v>
      </c>
      <c r="B72" s="55"/>
      <c r="C72" s="55">
        <f>VLOOKUP($A72,[1]Dec!$A:$D,4,0)</f>
        <v>1.2</v>
      </c>
      <c r="D72" s="49">
        <f t="shared" si="10"/>
        <v>-1</v>
      </c>
      <c r="E72" s="55">
        <f>B72+Nov!E72</f>
        <v>6.5</v>
      </c>
      <c r="F72" s="55">
        <f>C72+Nov!F72</f>
        <v>21.999999999999996</v>
      </c>
      <c r="G72" s="49">
        <f t="shared" si="11"/>
        <v>-0.70454545454545447</v>
      </c>
      <c r="J72" s="54"/>
      <c r="K72" s="80"/>
    </row>
    <row r="73" spans="1:11" x14ac:dyDescent="0.2">
      <c r="A73" s="52" t="s">
        <v>93</v>
      </c>
      <c r="B73" s="55"/>
      <c r="C73" s="55">
        <f>VLOOKUP($A73,[1]Dec!$A:$D,4,0)</f>
        <v>2.2000000000000002</v>
      </c>
      <c r="D73" s="49">
        <f t="shared" si="10"/>
        <v>-1</v>
      </c>
      <c r="E73" s="55">
        <f>B73+Nov!E73</f>
        <v>18.100000000000001</v>
      </c>
      <c r="F73" s="55">
        <f>C73+Nov!F73</f>
        <v>36.200000000000003</v>
      </c>
      <c r="G73" s="49">
        <f t="shared" si="11"/>
        <v>-0.5</v>
      </c>
      <c r="J73" s="54"/>
      <c r="K73" s="80"/>
    </row>
    <row r="74" spans="1:11" x14ac:dyDescent="0.2">
      <c r="A74" s="51"/>
      <c r="B74" s="55"/>
      <c r="C74" s="55"/>
      <c r="D74" s="49"/>
      <c r="E74" s="55"/>
      <c r="F74" s="55"/>
      <c r="G74" s="49"/>
      <c r="J74" s="54"/>
      <c r="K74" s="80"/>
    </row>
    <row r="75" spans="1:11" x14ac:dyDescent="0.2">
      <c r="A75" s="50" t="s">
        <v>62</v>
      </c>
      <c r="B75" s="55"/>
      <c r="C75" s="55">
        <f>VLOOKUP($A75,[1]Dec!$A:$D,4,0)</f>
        <v>87.8</v>
      </c>
      <c r="D75" s="49">
        <f>$B75/C75-1</f>
        <v>-1</v>
      </c>
      <c r="E75" s="55">
        <f>B75+Nov!E75</f>
        <v>815.5</v>
      </c>
      <c r="F75" s="55">
        <f>C75+Nov!F75</f>
        <v>1247.5999999999999</v>
      </c>
      <c r="G75" s="49">
        <f t="shared" ref="G75:G78" si="12">$E75/F75-1</f>
        <v>-0.34634498236614297</v>
      </c>
      <c r="J75" s="54"/>
      <c r="K75" s="80"/>
    </row>
    <row r="76" spans="1:11" x14ac:dyDescent="0.2">
      <c r="A76" s="52" t="s">
        <v>312</v>
      </c>
      <c r="B76" s="55"/>
      <c r="C76" s="55">
        <f>VLOOKUP($A76,[1]Dec!$A:$D,4,0)</f>
        <v>67.8</v>
      </c>
      <c r="D76" s="49">
        <f>$B76/C76-1</f>
        <v>-1</v>
      </c>
      <c r="E76" s="55">
        <f>B76+Nov!E76</f>
        <v>632.5</v>
      </c>
      <c r="F76" s="55">
        <f>C76+Nov!F76</f>
        <v>932.8</v>
      </c>
      <c r="G76" s="49">
        <f t="shared" si="12"/>
        <v>-0.32193396226415094</v>
      </c>
      <c r="J76" s="54"/>
      <c r="K76" s="80"/>
    </row>
    <row r="77" spans="1:11" x14ac:dyDescent="0.2">
      <c r="A77" s="52" t="s">
        <v>103</v>
      </c>
      <c r="B77" s="55"/>
      <c r="C77" s="55">
        <f>VLOOKUP($A77,[1]Dec!$A:$D,4,0)</f>
        <v>3.1</v>
      </c>
      <c r="D77" s="49">
        <f>$B77/C77-1</f>
        <v>-1</v>
      </c>
      <c r="E77" s="55">
        <f>B77+Nov!E77</f>
        <v>26.900000000000002</v>
      </c>
      <c r="F77" s="55">
        <f>C77+Nov!F77</f>
        <v>44.500000000000007</v>
      </c>
      <c r="G77" s="49">
        <f t="shared" si="12"/>
        <v>-0.39550561797752815</v>
      </c>
      <c r="J77" s="54"/>
      <c r="K77" s="80"/>
    </row>
    <row r="78" spans="1:11" x14ac:dyDescent="0.2">
      <c r="A78" s="52" t="s">
        <v>102</v>
      </c>
      <c r="B78" s="55"/>
      <c r="C78" s="55">
        <f>VLOOKUP($A78,[1]Dec!$A:$D,4,0)</f>
        <v>6.2</v>
      </c>
      <c r="D78" s="49">
        <f>$B78/C78-1</f>
        <v>-1</v>
      </c>
      <c r="E78" s="55">
        <f>B78+Nov!E78</f>
        <v>48.399999999999991</v>
      </c>
      <c r="F78" s="55">
        <f>C78+Nov!F78</f>
        <v>93.7</v>
      </c>
      <c r="G78" s="49">
        <f t="shared" si="12"/>
        <v>-0.48345784418356463</v>
      </c>
      <c r="J78" s="54"/>
      <c r="K78" s="80"/>
    </row>
    <row r="79" spans="1:11" x14ac:dyDescent="0.2">
      <c r="A79" s="51"/>
      <c r="B79" s="55"/>
      <c r="C79" s="55"/>
      <c r="D79" s="49"/>
      <c r="E79" s="55"/>
      <c r="F79" s="55"/>
      <c r="G79" s="49"/>
      <c r="J79" s="54"/>
      <c r="K79" s="80"/>
    </row>
    <row r="80" spans="1:11" x14ac:dyDescent="0.2">
      <c r="A80" s="50" t="s">
        <v>313</v>
      </c>
      <c r="B80" s="48"/>
      <c r="C80" s="55">
        <v>5.3</v>
      </c>
      <c r="D80" s="49">
        <f t="shared" ref="D80:D86" si="13">$B80/C80-1</f>
        <v>-1</v>
      </c>
      <c r="E80" s="55">
        <f>B80+Nov!E80</f>
        <v>37.6</v>
      </c>
      <c r="F80" s="55">
        <f>C80+Nov!F80</f>
        <v>45.949999999999996</v>
      </c>
      <c r="G80" s="49">
        <f t="shared" ref="G80:G86" si="14">$E80/F80-1</f>
        <v>-0.18171926006528827</v>
      </c>
      <c r="J80" s="54"/>
      <c r="K80" s="80"/>
    </row>
    <row r="81" spans="1:11" x14ac:dyDescent="0.2">
      <c r="A81" s="50" t="s">
        <v>314</v>
      </c>
      <c r="B81" s="55"/>
      <c r="C81" s="55">
        <v>5.2</v>
      </c>
      <c r="D81" s="49">
        <f t="shared" si="13"/>
        <v>-1</v>
      </c>
      <c r="E81" s="55">
        <f>B81+Nov!E81</f>
        <v>97</v>
      </c>
      <c r="F81" s="55">
        <f>C81+Nov!F81</f>
        <v>78.05</v>
      </c>
      <c r="G81" s="49">
        <f t="shared" si="14"/>
        <v>0.24279308135810385</v>
      </c>
      <c r="J81" s="54"/>
      <c r="K81" s="80"/>
    </row>
    <row r="82" spans="1:11" x14ac:dyDescent="0.2">
      <c r="A82" s="52" t="s">
        <v>148</v>
      </c>
      <c r="B82" s="55"/>
      <c r="C82" s="55">
        <f>VLOOKUP($A82,[1]Dec!$A:$D,4,0)</f>
        <v>0.1</v>
      </c>
      <c r="D82" s="49">
        <f t="shared" si="13"/>
        <v>-1</v>
      </c>
      <c r="E82" s="55">
        <f>B82+Nov!E82</f>
        <v>2.2999999999999998</v>
      </c>
      <c r="F82" s="55">
        <f>C82+Nov!F82</f>
        <v>4.6999999999999993</v>
      </c>
      <c r="G82" s="49">
        <f t="shared" si="14"/>
        <v>-0.51063829787234039</v>
      </c>
      <c r="J82" s="54"/>
      <c r="K82" s="80"/>
    </row>
    <row r="83" spans="1:11" x14ac:dyDescent="0.2">
      <c r="A83" s="52" t="s">
        <v>104</v>
      </c>
      <c r="B83" s="55"/>
      <c r="C83" s="55">
        <f>VLOOKUP($A83,[1]Dec!$A:$D,4,0)</f>
        <v>2.2999999999999998</v>
      </c>
      <c r="D83" s="49">
        <f t="shared" si="13"/>
        <v>-1</v>
      </c>
      <c r="E83" s="55">
        <f>B83+Nov!E83</f>
        <v>19.7</v>
      </c>
      <c r="F83" s="55">
        <f>C83+Nov!F83</f>
        <v>34.9</v>
      </c>
      <c r="G83" s="49">
        <f t="shared" si="14"/>
        <v>-0.4355300859598854</v>
      </c>
      <c r="J83" s="54"/>
      <c r="K83" s="80"/>
    </row>
    <row r="84" spans="1:11" x14ac:dyDescent="0.2">
      <c r="A84" s="52" t="s">
        <v>105</v>
      </c>
      <c r="B84" s="55"/>
      <c r="C84" s="55">
        <f>VLOOKUP($A84,[1]Dec!$A:$D,4,0)</f>
        <v>4.3</v>
      </c>
      <c r="D84" s="49">
        <f t="shared" si="13"/>
        <v>-1</v>
      </c>
      <c r="E84" s="55">
        <f>B84+Nov!E84</f>
        <v>48.2</v>
      </c>
      <c r="F84" s="55">
        <f>C84+Nov!F84</f>
        <v>73.5</v>
      </c>
      <c r="G84" s="49">
        <f t="shared" si="14"/>
        <v>-0.34421768707482991</v>
      </c>
      <c r="J84" s="54"/>
      <c r="K84" s="80"/>
    </row>
    <row r="85" spans="1:11" x14ac:dyDescent="0.2">
      <c r="A85" s="52" t="s">
        <v>106</v>
      </c>
      <c r="B85" s="55"/>
      <c r="C85" s="55">
        <f>VLOOKUP($A85,[1]Dec!$A:$D,4,0)</f>
        <v>0.6</v>
      </c>
      <c r="D85" s="49">
        <f t="shared" si="13"/>
        <v>-1</v>
      </c>
      <c r="E85" s="55">
        <f>B85+Nov!E85</f>
        <v>5.3</v>
      </c>
      <c r="F85" s="55">
        <f>C85+Nov!F85</f>
        <v>11</v>
      </c>
      <c r="G85" s="49">
        <f t="shared" si="14"/>
        <v>-0.51818181818181819</v>
      </c>
      <c r="J85" s="54"/>
      <c r="K85" s="80"/>
    </row>
    <row r="86" spans="1:11" x14ac:dyDescent="0.2">
      <c r="A86" s="52" t="s">
        <v>107</v>
      </c>
      <c r="B86" s="55"/>
      <c r="C86" s="55">
        <f>VLOOKUP($A86,[1]Dec!$A:$D,4,0)</f>
        <v>1.2</v>
      </c>
      <c r="D86" s="49">
        <f t="shared" si="13"/>
        <v>-1</v>
      </c>
      <c r="E86" s="55">
        <f>B86+Nov!E86</f>
        <v>11.5</v>
      </c>
      <c r="F86" s="55">
        <f>C86+Nov!F86</f>
        <v>17.399999999999999</v>
      </c>
      <c r="G86" s="49">
        <f t="shared" si="14"/>
        <v>-0.33908045977011492</v>
      </c>
      <c r="J86" s="54"/>
      <c r="K86" s="80"/>
    </row>
    <row r="87" spans="1:11" x14ac:dyDescent="0.2">
      <c r="A87" s="51"/>
      <c r="B87" s="55"/>
      <c r="C87" s="55"/>
      <c r="D87" s="49"/>
      <c r="E87" s="55"/>
      <c r="F87" s="55"/>
      <c r="G87" s="49"/>
      <c r="J87" s="54"/>
      <c r="K87" s="80"/>
    </row>
    <row r="88" spans="1:11" x14ac:dyDescent="0.2">
      <c r="A88" s="50" t="s">
        <v>73</v>
      </c>
      <c r="B88" s="55"/>
      <c r="C88" s="55">
        <f>VLOOKUP($A88,[1]Dec!$A:$D,4,0)</f>
        <v>4.9000000000000004</v>
      </c>
      <c r="D88" s="49">
        <f>$B88/C88-1</f>
        <v>-1</v>
      </c>
      <c r="E88" s="55">
        <f>B88+Nov!E88</f>
        <v>22.099999999999998</v>
      </c>
      <c r="F88" s="55">
        <f>C88+Nov!F88</f>
        <v>53.9</v>
      </c>
      <c r="G88" s="49">
        <f t="shared" ref="G88:G90" si="15">$E88/F88-1</f>
        <v>-0.58998144712430434</v>
      </c>
      <c r="J88" s="54"/>
      <c r="K88" s="80"/>
    </row>
    <row r="89" spans="1:11" x14ac:dyDescent="0.2">
      <c r="A89" s="52" t="s">
        <v>126</v>
      </c>
      <c r="B89" s="55"/>
      <c r="C89" s="55">
        <f>VLOOKUP($A89,[1]Dec!$A:$D,4,0)</f>
        <v>4.2</v>
      </c>
      <c r="D89" s="49">
        <f>$B89/C89-1</f>
        <v>-1</v>
      </c>
      <c r="E89" s="55">
        <f>B89+Nov!E89</f>
        <v>20</v>
      </c>
      <c r="F89" s="55">
        <f>C89+Nov!F89</f>
        <v>45.7</v>
      </c>
      <c r="G89" s="49">
        <f t="shared" si="15"/>
        <v>-0.56236323851203496</v>
      </c>
      <c r="J89" s="54"/>
      <c r="K89" s="80"/>
    </row>
    <row r="90" spans="1:11" x14ac:dyDescent="0.2">
      <c r="A90" s="52" t="s">
        <v>127</v>
      </c>
      <c r="B90" s="55"/>
      <c r="C90" s="55">
        <f>VLOOKUP($A90,[1]Dec!$A:$D,4,0)</f>
        <v>0.5</v>
      </c>
      <c r="D90" s="49">
        <f>$B90/C90-1</f>
        <v>-1</v>
      </c>
      <c r="E90" s="55">
        <f>B90+Nov!E90</f>
        <v>1.6</v>
      </c>
      <c r="F90" s="55">
        <f>C90+Nov!F90</f>
        <v>6.7</v>
      </c>
      <c r="G90" s="49">
        <f t="shared" si="15"/>
        <v>-0.76119402985074625</v>
      </c>
      <c r="J90" s="54"/>
      <c r="K90" s="80"/>
    </row>
  </sheetData>
  <mergeCells count="4">
    <mergeCell ref="J8:K8"/>
    <mergeCell ref="A7:A8"/>
    <mergeCell ref="B7:C7"/>
    <mergeCell ref="E7:F7"/>
  </mergeCells>
  <conditionalFormatting sqref="J9:J90 A9:B90 D9:G90">
    <cfRule type="containsBlanks" dxfId="4" priority="10">
      <formula>LEN(TRIM(A9))=0</formula>
    </cfRule>
  </conditionalFormatting>
  <conditionalFormatting sqref="D9:D90 G9:G90">
    <cfRule type="cellIs" dxfId="3" priority="8" operator="lessThan">
      <formula>0</formula>
    </cfRule>
    <cfRule type="cellIs" dxfId="2" priority="9" operator="greaterThan">
      <formula>0</formula>
    </cfRule>
  </conditionalFormatting>
  <conditionalFormatting sqref="K9:K90">
    <cfRule type="containsBlanks" dxfId="1" priority="4">
      <formula>LEN(TRIM(K9))=0</formula>
    </cfRule>
  </conditionalFormatting>
  <conditionalFormatting sqref="C9:C90">
    <cfRule type="containsBlanks" dxfId="0" priority="1">
      <formula>LEN(TRIM(C9))=0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23"/>
  <sheetViews>
    <sheetView topLeftCell="A53" workbookViewId="0">
      <selection activeCell="A78" activeCellId="1" sqref="A3:P62 A78:P118"/>
    </sheetView>
  </sheetViews>
  <sheetFormatPr defaultRowHeight="12.75" x14ac:dyDescent="0.2"/>
  <cols>
    <col min="1" max="1" width="17.75" style="35" customWidth="1"/>
    <col min="2" max="3" width="8.5" style="35" customWidth="1"/>
    <col min="4" max="4" width="8.5" style="98" customWidth="1"/>
    <col min="5" max="7" width="8.5" style="35" customWidth="1"/>
    <col min="8" max="8" width="10" style="98" customWidth="1"/>
    <col min="9" max="9" width="9.125" style="98" customWidth="1"/>
    <col min="10" max="10" width="7.25" style="35" customWidth="1"/>
    <col min="11" max="11" width="7.25" style="98" customWidth="1"/>
    <col min="12" max="14" width="7.25" style="35" customWidth="1"/>
    <col min="15" max="15" width="7.25" style="98" customWidth="1"/>
    <col min="16" max="16" width="19.75" style="35" customWidth="1"/>
    <col min="17" max="256" width="9" style="35"/>
    <col min="257" max="257" width="17.75" style="35" customWidth="1"/>
    <col min="258" max="263" width="8.5" style="35" customWidth="1"/>
    <col min="264" max="264" width="10" style="35" customWidth="1"/>
    <col min="265" max="265" width="9.125" style="35" customWidth="1"/>
    <col min="266" max="271" width="7.25" style="35" customWidth="1"/>
    <col min="272" max="272" width="19.75" style="35" customWidth="1"/>
    <col min="273" max="512" width="9" style="35"/>
    <col min="513" max="513" width="17.75" style="35" customWidth="1"/>
    <col min="514" max="519" width="8.5" style="35" customWidth="1"/>
    <col min="520" max="520" width="10" style="35" customWidth="1"/>
    <col min="521" max="521" width="9.125" style="35" customWidth="1"/>
    <col min="522" max="527" width="7.25" style="35" customWidth="1"/>
    <col min="528" max="528" width="19.75" style="35" customWidth="1"/>
    <col min="529" max="768" width="9" style="35"/>
    <col min="769" max="769" width="17.75" style="35" customWidth="1"/>
    <col min="770" max="775" width="8.5" style="35" customWidth="1"/>
    <col min="776" max="776" width="10" style="35" customWidth="1"/>
    <col min="777" max="777" width="9.125" style="35" customWidth="1"/>
    <col min="778" max="783" width="7.25" style="35" customWidth="1"/>
    <col min="784" max="784" width="19.75" style="35" customWidth="1"/>
    <col min="785" max="1024" width="9" style="35"/>
    <col min="1025" max="1025" width="17.75" style="35" customWidth="1"/>
    <col min="1026" max="1031" width="8.5" style="35" customWidth="1"/>
    <col min="1032" max="1032" width="10" style="35" customWidth="1"/>
    <col min="1033" max="1033" width="9.125" style="35" customWidth="1"/>
    <col min="1034" max="1039" width="7.25" style="35" customWidth="1"/>
    <col min="1040" max="1040" width="19.75" style="35" customWidth="1"/>
    <col min="1041" max="1280" width="9" style="35"/>
    <col min="1281" max="1281" width="17.75" style="35" customWidth="1"/>
    <col min="1282" max="1287" width="8.5" style="35" customWidth="1"/>
    <col min="1288" max="1288" width="10" style="35" customWidth="1"/>
    <col min="1289" max="1289" width="9.125" style="35" customWidth="1"/>
    <col min="1290" max="1295" width="7.25" style="35" customWidth="1"/>
    <col min="1296" max="1296" width="19.75" style="35" customWidth="1"/>
    <col min="1297" max="1536" width="9" style="35"/>
    <col min="1537" max="1537" width="17.75" style="35" customWidth="1"/>
    <col min="1538" max="1543" width="8.5" style="35" customWidth="1"/>
    <col min="1544" max="1544" width="10" style="35" customWidth="1"/>
    <col min="1545" max="1545" width="9.125" style="35" customWidth="1"/>
    <col min="1546" max="1551" width="7.25" style="35" customWidth="1"/>
    <col min="1552" max="1552" width="19.75" style="35" customWidth="1"/>
    <col min="1553" max="1792" width="9" style="35"/>
    <col min="1793" max="1793" width="17.75" style="35" customWidth="1"/>
    <col min="1794" max="1799" width="8.5" style="35" customWidth="1"/>
    <col min="1800" max="1800" width="10" style="35" customWidth="1"/>
    <col min="1801" max="1801" width="9.125" style="35" customWidth="1"/>
    <col min="1802" max="1807" width="7.25" style="35" customWidth="1"/>
    <col min="1808" max="1808" width="19.75" style="35" customWidth="1"/>
    <col min="1809" max="2048" width="9" style="35"/>
    <col min="2049" max="2049" width="17.75" style="35" customWidth="1"/>
    <col min="2050" max="2055" width="8.5" style="35" customWidth="1"/>
    <col min="2056" max="2056" width="10" style="35" customWidth="1"/>
    <col min="2057" max="2057" width="9.125" style="35" customWidth="1"/>
    <col min="2058" max="2063" width="7.25" style="35" customWidth="1"/>
    <col min="2064" max="2064" width="19.75" style="35" customWidth="1"/>
    <col min="2065" max="2304" width="9" style="35"/>
    <col min="2305" max="2305" width="17.75" style="35" customWidth="1"/>
    <col min="2306" max="2311" width="8.5" style="35" customWidth="1"/>
    <col min="2312" max="2312" width="10" style="35" customWidth="1"/>
    <col min="2313" max="2313" width="9.125" style="35" customWidth="1"/>
    <col min="2314" max="2319" width="7.25" style="35" customWidth="1"/>
    <col min="2320" max="2320" width="19.75" style="35" customWidth="1"/>
    <col min="2321" max="2560" width="9" style="35"/>
    <col min="2561" max="2561" width="17.75" style="35" customWidth="1"/>
    <col min="2562" max="2567" width="8.5" style="35" customWidth="1"/>
    <col min="2568" max="2568" width="10" style="35" customWidth="1"/>
    <col min="2569" max="2569" width="9.125" style="35" customWidth="1"/>
    <col min="2570" max="2575" width="7.25" style="35" customWidth="1"/>
    <col min="2576" max="2576" width="19.75" style="35" customWidth="1"/>
    <col min="2577" max="2816" width="9" style="35"/>
    <col min="2817" max="2817" width="17.75" style="35" customWidth="1"/>
    <col min="2818" max="2823" width="8.5" style="35" customWidth="1"/>
    <col min="2824" max="2824" width="10" style="35" customWidth="1"/>
    <col min="2825" max="2825" width="9.125" style="35" customWidth="1"/>
    <col min="2826" max="2831" width="7.25" style="35" customWidth="1"/>
    <col min="2832" max="2832" width="19.75" style="35" customWidth="1"/>
    <col min="2833" max="3072" width="9" style="35"/>
    <col min="3073" max="3073" width="17.75" style="35" customWidth="1"/>
    <col min="3074" max="3079" width="8.5" style="35" customWidth="1"/>
    <col min="3080" max="3080" width="10" style="35" customWidth="1"/>
    <col min="3081" max="3081" width="9.125" style="35" customWidth="1"/>
    <col min="3082" max="3087" width="7.25" style="35" customWidth="1"/>
    <col min="3088" max="3088" width="19.75" style="35" customWidth="1"/>
    <col min="3089" max="3328" width="9" style="35"/>
    <col min="3329" max="3329" width="17.75" style="35" customWidth="1"/>
    <col min="3330" max="3335" width="8.5" style="35" customWidth="1"/>
    <col min="3336" max="3336" width="10" style="35" customWidth="1"/>
    <col min="3337" max="3337" width="9.125" style="35" customWidth="1"/>
    <col min="3338" max="3343" width="7.25" style="35" customWidth="1"/>
    <col min="3344" max="3344" width="19.75" style="35" customWidth="1"/>
    <col min="3345" max="3584" width="9" style="35"/>
    <col min="3585" max="3585" width="17.75" style="35" customWidth="1"/>
    <col min="3586" max="3591" width="8.5" style="35" customWidth="1"/>
    <col min="3592" max="3592" width="10" style="35" customWidth="1"/>
    <col min="3593" max="3593" width="9.125" style="35" customWidth="1"/>
    <col min="3594" max="3599" width="7.25" style="35" customWidth="1"/>
    <col min="3600" max="3600" width="19.75" style="35" customWidth="1"/>
    <col min="3601" max="3840" width="9" style="35"/>
    <col min="3841" max="3841" width="17.75" style="35" customWidth="1"/>
    <col min="3842" max="3847" width="8.5" style="35" customWidth="1"/>
    <col min="3848" max="3848" width="10" style="35" customWidth="1"/>
    <col min="3849" max="3849" width="9.125" style="35" customWidth="1"/>
    <col min="3850" max="3855" width="7.25" style="35" customWidth="1"/>
    <col min="3856" max="3856" width="19.75" style="35" customWidth="1"/>
    <col min="3857" max="4096" width="9" style="35"/>
    <col min="4097" max="4097" width="17.75" style="35" customWidth="1"/>
    <col min="4098" max="4103" width="8.5" style="35" customWidth="1"/>
    <col min="4104" max="4104" width="10" style="35" customWidth="1"/>
    <col min="4105" max="4105" width="9.125" style="35" customWidth="1"/>
    <col min="4106" max="4111" width="7.25" style="35" customWidth="1"/>
    <col min="4112" max="4112" width="19.75" style="35" customWidth="1"/>
    <col min="4113" max="4352" width="9" style="35"/>
    <col min="4353" max="4353" width="17.75" style="35" customWidth="1"/>
    <col min="4354" max="4359" width="8.5" style="35" customWidth="1"/>
    <col min="4360" max="4360" width="10" style="35" customWidth="1"/>
    <col min="4361" max="4361" width="9.125" style="35" customWidth="1"/>
    <col min="4362" max="4367" width="7.25" style="35" customWidth="1"/>
    <col min="4368" max="4368" width="19.75" style="35" customWidth="1"/>
    <col min="4369" max="4608" width="9" style="35"/>
    <col min="4609" max="4609" width="17.75" style="35" customWidth="1"/>
    <col min="4610" max="4615" width="8.5" style="35" customWidth="1"/>
    <col min="4616" max="4616" width="10" style="35" customWidth="1"/>
    <col min="4617" max="4617" width="9.125" style="35" customWidth="1"/>
    <col min="4618" max="4623" width="7.25" style="35" customWidth="1"/>
    <col min="4624" max="4624" width="19.75" style="35" customWidth="1"/>
    <col min="4625" max="4864" width="9" style="35"/>
    <col min="4865" max="4865" width="17.75" style="35" customWidth="1"/>
    <col min="4866" max="4871" width="8.5" style="35" customWidth="1"/>
    <col min="4872" max="4872" width="10" style="35" customWidth="1"/>
    <col min="4873" max="4873" width="9.125" style="35" customWidth="1"/>
    <col min="4874" max="4879" width="7.25" style="35" customWidth="1"/>
    <col min="4880" max="4880" width="19.75" style="35" customWidth="1"/>
    <col min="4881" max="5120" width="9" style="35"/>
    <col min="5121" max="5121" width="17.75" style="35" customWidth="1"/>
    <col min="5122" max="5127" width="8.5" style="35" customWidth="1"/>
    <col min="5128" max="5128" width="10" style="35" customWidth="1"/>
    <col min="5129" max="5129" width="9.125" style="35" customWidth="1"/>
    <col min="5130" max="5135" width="7.25" style="35" customWidth="1"/>
    <col min="5136" max="5136" width="19.75" style="35" customWidth="1"/>
    <col min="5137" max="5376" width="9" style="35"/>
    <col min="5377" max="5377" width="17.75" style="35" customWidth="1"/>
    <col min="5378" max="5383" width="8.5" style="35" customWidth="1"/>
    <col min="5384" max="5384" width="10" style="35" customWidth="1"/>
    <col min="5385" max="5385" width="9.125" style="35" customWidth="1"/>
    <col min="5386" max="5391" width="7.25" style="35" customWidth="1"/>
    <col min="5392" max="5392" width="19.75" style="35" customWidth="1"/>
    <col min="5393" max="5632" width="9" style="35"/>
    <col min="5633" max="5633" width="17.75" style="35" customWidth="1"/>
    <col min="5634" max="5639" width="8.5" style="35" customWidth="1"/>
    <col min="5640" max="5640" width="10" style="35" customWidth="1"/>
    <col min="5641" max="5641" width="9.125" style="35" customWidth="1"/>
    <col min="5642" max="5647" width="7.25" style="35" customWidth="1"/>
    <col min="5648" max="5648" width="19.75" style="35" customWidth="1"/>
    <col min="5649" max="5888" width="9" style="35"/>
    <col min="5889" max="5889" width="17.75" style="35" customWidth="1"/>
    <col min="5890" max="5895" width="8.5" style="35" customWidth="1"/>
    <col min="5896" max="5896" width="10" style="35" customWidth="1"/>
    <col min="5897" max="5897" width="9.125" style="35" customWidth="1"/>
    <col min="5898" max="5903" width="7.25" style="35" customWidth="1"/>
    <col min="5904" max="5904" width="19.75" style="35" customWidth="1"/>
    <col min="5905" max="6144" width="9" style="35"/>
    <col min="6145" max="6145" width="17.75" style="35" customWidth="1"/>
    <col min="6146" max="6151" width="8.5" style="35" customWidth="1"/>
    <col min="6152" max="6152" width="10" style="35" customWidth="1"/>
    <col min="6153" max="6153" width="9.125" style="35" customWidth="1"/>
    <col min="6154" max="6159" width="7.25" style="35" customWidth="1"/>
    <col min="6160" max="6160" width="19.75" style="35" customWidth="1"/>
    <col min="6161" max="6400" width="9" style="35"/>
    <col min="6401" max="6401" width="17.75" style="35" customWidth="1"/>
    <col min="6402" max="6407" width="8.5" style="35" customWidth="1"/>
    <col min="6408" max="6408" width="10" style="35" customWidth="1"/>
    <col min="6409" max="6409" width="9.125" style="35" customWidth="1"/>
    <col min="6410" max="6415" width="7.25" style="35" customWidth="1"/>
    <col min="6416" max="6416" width="19.75" style="35" customWidth="1"/>
    <col min="6417" max="6656" width="9" style="35"/>
    <col min="6657" max="6657" width="17.75" style="35" customWidth="1"/>
    <col min="6658" max="6663" width="8.5" style="35" customWidth="1"/>
    <col min="6664" max="6664" width="10" style="35" customWidth="1"/>
    <col min="6665" max="6665" width="9.125" style="35" customWidth="1"/>
    <col min="6666" max="6671" width="7.25" style="35" customWidth="1"/>
    <col min="6672" max="6672" width="19.75" style="35" customWidth="1"/>
    <col min="6673" max="6912" width="9" style="35"/>
    <col min="6913" max="6913" width="17.75" style="35" customWidth="1"/>
    <col min="6914" max="6919" width="8.5" style="35" customWidth="1"/>
    <col min="6920" max="6920" width="10" style="35" customWidth="1"/>
    <col min="6921" max="6921" width="9.125" style="35" customWidth="1"/>
    <col min="6922" max="6927" width="7.25" style="35" customWidth="1"/>
    <col min="6928" max="6928" width="19.75" style="35" customWidth="1"/>
    <col min="6929" max="7168" width="9" style="35"/>
    <col min="7169" max="7169" width="17.75" style="35" customWidth="1"/>
    <col min="7170" max="7175" width="8.5" style="35" customWidth="1"/>
    <col min="7176" max="7176" width="10" style="35" customWidth="1"/>
    <col min="7177" max="7177" width="9.125" style="35" customWidth="1"/>
    <col min="7178" max="7183" width="7.25" style="35" customWidth="1"/>
    <col min="7184" max="7184" width="19.75" style="35" customWidth="1"/>
    <col min="7185" max="7424" width="9" style="35"/>
    <col min="7425" max="7425" width="17.75" style="35" customWidth="1"/>
    <col min="7426" max="7431" width="8.5" style="35" customWidth="1"/>
    <col min="7432" max="7432" width="10" style="35" customWidth="1"/>
    <col min="7433" max="7433" width="9.125" style="35" customWidth="1"/>
    <col min="7434" max="7439" width="7.25" style="35" customWidth="1"/>
    <col min="7440" max="7440" width="19.75" style="35" customWidth="1"/>
    <col min="7441" max="7680" width="9" style="35"/>
    <col min="7681" max="7681" width="17.75" style="35" customWidth="1"/>
    <col min="7682" max="7687" width="8.5" style="35" customWidth="1"/>
    <col min="7688" max="7688" width="10" style="35" customWidth="1"/>
    <col min="7689" max="7689" width="9.125" style="35" customWidth="1"/>
    <col min="7690" max="7695" width="7.25" style="35" customWidth="1"/>
    <col min="7696" max="7696" width="19.75" style="35" customWidth="1"/>
    <col min="7697" max="7936" width="9" style="35"/>
    <col min="7937" max="7937" width="17.75" style="35" customWidth="1"/>
    <col min="7938" max="7943" width="8.5" style="35" customWidth="1"/>
    <col min="7944" max="7944" width="10" style="35" customWidth="1"/>
    <col min="7945" max="7945" width="9.125" style="35" customWidth="1"/>
    <col min="7946" max="7951" width="7.25" style="35" customWidth="1"/>
    <col min="7952" max="7952" width="19.75" style="35" customWidth="1"/>
    <col min="7953" max="8192" width="9" style="35"/>
    <col min="8193" max="8193" width="17.75" style="35" customWidth="1"/>
    <col min="8194" max="8199" width="8.5" style="35" customWidth="1"/>
    <col min="8200" max="8200" width="10" style="35" customWidth="1"/>
    <col min="8201" max="8201" width="9.125" style="35" customWidth="1"/>
    <col min="8202" max="8207" width="7.25" style="35" customWidth="1"/>
    <col min="8208" max="8208" width="19.75" style="35" customWidth="1"/>
    <col min="8209" max="8448" width="9" style="35"/>
    <col min="8449" max="8449" width="17.75" style="35" customWidth="1"/>
    <col min="8450" max="8455" width="8.5" style="35" customWidth="1"/>
    <col min="8456" max="8456" width="10" style="35" customWidth="1"/>
    <col min="8457" max="8457" width="9.125" style="35" customWidth="1"/>
    <col min="8458" max="8463" width="7.25" style="35" customWidth="1"/>
    <col min="8464" max="8464" width="19.75" style="35" customWidth="1"/>
    <col min="8465" max="8704" width="9" style="35"/>
    <col min="8705" max="8705" width="17.75" style="35" customWidth="1"/>
    <col min="8706" max="8711" width="8.5" style="35" customWidth="1"/>
    <col min="8712" max="8712" width="10" style="35" customWidth="1"/>
    <col min="8713" max="8713" width="9.125" style="35" customWidth="1"/>
    <col min="8714" max="8719" width="7.25" style="35" customWidth="1"/>
    <col min="8720" max="8720" width="19.75" style="35" customWidth="1"/>
    <col min="8721" max="8960" width="9" style="35"/>
    <col min="8961" max="8961" width="17.75" style="35" customWidth="1"/>
    <col min="8962" max="8967" width="8.5" style="35" customWidth="1"/>
    <col min="8968" max="8968" width="10" style="35" customWidth="1"/>
    <col min="8969" max="8969" width="9.125" style="35" customWidth="1"/>
    <col min="8970" max="8975" width="7.25" style="35" customWidth="1"/>
    <col min="8976" max="8976" width="19.75" style="35" customWidth="1"/>
    <col min="8977" max="9216" width="9" style="35"/>
    <col min="9217" max="9217" width="17.75" style="35" customWidth="1"/>
    <col min="9218" max="9223" width="8.5" style="35" customWidth="1"/>
    <col min="9224" max="9224" width="10" style="35" customWidth="1"/>
    <col min="9225" max="9225" width="9.125" style="35" customWidth="1"/>
    <col min="9226" max="9231" width="7.25" style="35" customWidth="1"/>
    <col min="9232" max="9232" width="19.75" style="35" customWidth="1"/>
    <col min="9233" max="9472" width="9" style="35"/>
    <col min="9473" max="9473" width="17.75" style="35" customWidth="1"/>
    <col min="9474" max="9479" width="8.5" style="35" customWidth="1"/>
    <col min="9480" max="9480" width="10" style="35" customWidth="1"/>
    <col min="9481" max="9481" width="9.125" style="35" customWidth="1"/>
    <col min="9482" max="9487" width="7.25" style="35" customWidth="1"/>
    <col min="9488" max="9488" width="19.75" style="35" customWidth="1"/>
    <col min="9489" max="9728" width="9" style="35"/>
    <col min="9729" max="9729" width="17.75" style="35" customWidth="1"/>
    <col min="9730" max="9735" width="8.5" style="35" customWidth="1"/>
    <col min="9736" max="9736" width="10" style="35" customWidth="1"/>
    <col min="9737" max="9737" width="9.125" style="35" customWidth="1"/>
    <col min="9738" max="9743" width="7.25" style="35" customWidth="1"/>
    <col min="9744" max="9744" width="19.75" style="35" customWidth="1"/>
    <col min="9745" max="9984" width="9" style="35"/>
    <col min="9985" max="9985" width="17.75" style="35" customWidth="1"/>
    <col min="9986" max="9991" width="8.5" style="35" customWidth="1"/>
    <col min="9992" max="9992" width="10" style="35" customWidth="1"/>
    <col min="9993" max="9993" width="9.125" style="35" customWidth="1"/>
    <col min="9994" max="9999" width="7.25" style="35" customWidth="1"/>
    <col min="10000" max="10000" width="19.75" style="35" customWidth="1"/>
    <col min="10001" max="10240" width="9" style="35"/>
    <col min="10241" max="10241" width="17.75" style="35" customWidth="1"/>
    <col min="10242" max="10247" width="8.5" style="35" customWidth="1"/>
    <col min="10248" max="10248" width="10" style="35" customWidth="1"/>
    <col min="10249" max="10249" width="9.125" style="35" customWidth="1"/>
    <col min="10250" max="10255" width="7.25" style="35" customWidth="1"/>
    <col min="10256" max="10256" width="19.75" style="35" customWidth="1"/>
    <col min="10257" max="10496" width="9" style="35"/>
    <col min="10497" max="10497" width="17.75" style="35" customWidth="1"/>
    <col min="10498" max="10503" width="8.5" style="35" customWidth="1"/>
    <col min="10504" max="10504" width="10" style="35" customWidth="1"/>
    <col min="10505" max="10505" width="9.125" style="35" customWidth="1"/>
    <col min="10506" max="10511" width="7.25" style="35" customWidth="1"/>
    <col min="10512" max="10512" width="19.75" style="35" customWidth="1"/>
    <col min="10513" max="10752" width="9" style="35"/>
    <col min="10753" max="10753" width="17.75" style="35" customWidth="1"/>
    <col min="10754" max="10759" width="8.5" style="35" customWidth="1"/>
    <col min="10760" max="10760" width="10" style="35" customWidth="1"/>
    <col min="10761" max="10761" width="9.125" style="35" customWidth="1"/>
    <col min="10762" max="10767" width="7.25" style="35" customWidth="1"/>
    <col min="10768" max="10768" width="19.75" style="35" customWidth="1"/>
    <col min="10769" max="11008" width="9" style="35"/>
    <col min="11009" max="11009" width="17.75" style="35" customWidth="1"/>
    <col min="11010" max="11015" width="8.5" style="35" customWidth="1"/>
    <col min="11016" max="11016" width="10" style="35" customWidth="1"/>
    <col min="11017" max="11017" width="9.125" style="35" customWidth="1"/>
    <col min="11018" max="11023" width="7.25" style="35" customWidth="1"/>
    <col min="11024" max="11024" width="19.75" style="35" customWidth="1"/>
    <col min="11025" max="11264" width="9" style="35"/>
    <col min="11265" max="11265" width="17.75" style="35" customWidth="1"/>
    <col min="11266" max="11271" width="8.5" style="35" customWidth="1"/>
    <col min="11272" max="11272" width="10" style="35" customWidth="1"/>
    <col min="11273" max="11273" width="9.125" style="35" customWidth="1"/>
    <col min="11274" max="11279" width="7.25" style="35" customWidth="1"/>
    <col min="11280" max="11280" width="19.75" style="35" customWidth="1"/>
    <col min="11281" max="11520" width="9" style="35"/>
    <col min="11521" max="11521" width="17.75" style="35" customWidth="1"/>
    <col min="11522" max="11527" width="8.5" style="35" customWidth="1"/>
    <col min="11528" max="11528" width="10" style="35" customWidth="1"/>
    <col min="11529" max="11529" width="9.125" style="35" customWidth="1"/>
    <col min="11530" max="11535" width="7.25" style="35" customWidth="1"/>
    <col min="11536" max="11536" width="19.75" style="35" customWidth="1"/>
    <col min="11537" max="11776" width="9" style="35"/>
    <col min="11777" max="11777" width="17.75" style="35" customWidth="1"/>
    <col min="11778" max="11783" width="8.5" style="35" customWidth="1"/>
    <col min="11784" max="11784" width="10" style="35" customWidth="1"/>
    <col min="11785" max="11785" width="9.125" style="35" customWidth="1"/>
    <col min="11786" max="11791" width="7.25" style="35" customWidth="1"/>
    <col min="11792" max="11792" width="19.75" style="35" customWidth="1"/>
    <col min="11793" max="12032" width="9" style="35"/>
    <col min="12033" max="12033" width="17.75" style="35" customWidth="1"/>
    <col min="12034" max="12039" width="8.5" style="35" customWidth="1"/>
    <col min="12040" max="12040" width="10" style="35" customWidth="1"/>
    <col min="12041" max="12041" width="9.125" style="35" customWidth="1"/>
    <col min="12042" max="12047" width="7.25" style="35" customWidth="1"/>
    <col min="12048" max="12048" width="19.75" style="35" customWidth="1"/>
    <col min="12049" max="12288" width="9" style="35"/>
    <col min="12289" max="12289" width="17.75" style="35" customWidth="1"/>
    <col min="12290" max="12295" width="8.5" style="35" customWidth="1"/>
    <col min="12296" max="12296" width="10" style="35" customWidth="1"/>
    <col min="12297" max="12297" width="9.125" style="35" customWidth="1"/>
    <col min="12298" max="12303" width="7.25" style="35" customWidth="1"/>
    <col min="12304" max="12304" width="19.75" style="35" customWidth="1"/>
    <col min="12305" max="12544" width="9" style="35"/>
    <col min="12545" max="12545" width="17.75" style="35" customWidth="1"/>
    <col min="12546" max="12551" width="8.5" style="35" customWidth="1"/>
    <col min="12552" max="12552" width="10" style="35" customWidth="1"/>
    <col min="12553" max="12553" width="9.125" style="35" customWidth="1"/>
    <col min="12554" max="12559" width="7.25" style="35" customWidth="1"/>
    <col min="12560" max="12560" width="19.75" style="35" customWidth="1"/>
    <col min="12561" max="12800" width="9" style="35"/>
    <col min="12801" max="12801" width="17.75" style="35" customWidth="1"/>
    <col min="12802" max="12807" width="8.5" style="35" customWidth="1"/>
    <col min="12808" max="12808" width="10" style="35" customWidth="1"/>
    <col min="12809" max="12809" width="9.125" style="35" customWidth="1"/>
    <col min="12810" max="12815" width="7.25" style="35" customWidth="1"/>
    <col min="12816" max="12816" width="19.75" style="35" customWidth="1"/>
    <col min="12817" max="13056" width="9" style="35"/>
    <col min="13057" max="13057" width="17.75" style="35" customWidth="1"/>
    <col min="13058" max="13063" width="8.5" style="35" customWidth="1"/>
    <col min="13064" max="13064" width="10" style="35" customWidth="1"/>
    <col min="13065" max="13065" width="9.125" style="35" customWidth="1"/>
    <col min="13066" max="13071" width="7.25" style="35" customWidth="1"/>
    <col min="13072" max="13072" width="19.75" style="35" customWidth="1"/>
    <col min="13073" max="13312" width="9" style="35"/>
    <col min="13313" max="13313" width="17.75" style="35" customWidth="1"/>
    <col min="13314" max="13319" width="8.5" style="35" customWidth="1"/>
    <col min="13320" max="13320" width="10" style="35" customWidth="1"/>
    <col min="13321" max="13321" width="9.125" style="35" customWidth="1"/>
    <col min="13322" max="13327" width="7.25" style="35" customWidth="1"/>
    <col min="13328" max="13328" width="19.75" style="35" customWidth="1"/>
    <col min="13329" max="13568" width="9" style="35"/>
    <col min="13569" max="13569" width="17.75" style="35" customWidth="1"/>
    <col min="13570" max="13575" width="8.5" style="35" customWidth="1"/>
    <col min="13576" max="13576" width="10" style="35" customWidth="1"/>
    <col min="13577" max="13577" width="9.125" style="35" customWidth="1"/>
    <col min="13578" max="13583" width="7.25" style="35" customWidth="1"/>
    <col min="13584" max="13584" width="19.75" style="35" customWidth="1"/>
    <col min="13585" max="13824" width="9" style="35"/>
    <col min="13825" max="13825" width="17.75" style="35" customWidth="1"/>
    <col min="13826" max="13831" width="8.5" style="35" customWidth="1"/>
    <col min="13832" max="13832" width="10" style="35" customWidth="1"/>
    <col min="13833" max="13833" width="9.125" style="35" customWidth="1"/>
    <col min="13834" max="13839" width="7.25" style="35" customWidth="1"/>
    <col min="13840" max="13840" width="19.75" style="35" customWidth="1"/>
    <col min="13841" max="14080" width="9" style="35"/>
    <col min="14081" max="14081" width="17.75" style="35" customWidth="1"/>
    <col min="14082" max="14087" width="8.5" style="35" customWidth="1"/>
    <col min="14088" max="14088" width="10" style="35" customWidth="1"/>
    <col min="14089" max="14089" width="9.125" style="35" customWidth="1"/>
    <col min="14090" max="14095" width="7.25" style="35" customWidth="1"/>
    <col min="14096" max="14096" width="19.75" style="35" customWidth="1"/>
    <col min="14097" max="14336" width="9" style="35"/>
    <col min="14337" max="14337" width="17.75" style="35" customWidth="1"/>
    <col min="14338" max="14343" width="8.5" style="35" customWidth="1"/>
    <col min="14344" max="14344" width="10" style="35" customWidth="1"/>
    <col min="14345" max="14345" width="9.125" style="35" customWidth="1"/>
    <col min="14346" max="14351" width="7.25" style="35" customWidth="1"/>
    <col min="14352" max="14352" width="19.75" style="35" customWidth="1"/>
    <col min="14353" max="14592" width="9" style="35"/>
    <col min="14593" max="14593" width="17.75" style="35" customWidth="1"/>
    <col min="14594" max="14599" width="8.5" style="35" customWidth="1"/>
    <col min="14600" max="14600" width="10" style="35" customWidth="1"/>
    <col min="14601" max="14601" width="9.125" style="35" customWidth="1"/>
    <col min="14602" max="14607" width="7.25" style="35" customWidth="1"/>
    <col min="14608" max="14608" width="19.75" style="35" customWidth="1"/>
    <col min="14609" max="14848" width="9" style="35"/>
    <col min="14849" max="14849" width="17.75" style="35" customWidth="1"/>
    <col min="14850" max="14855" width="8.5" style="35" customWidth="1"/>
    <col min="14856" max="14856" width="10" style="35" customWidth="1"/>
    <col min="14857" max="14857" width="9.125" style="35" customWidth="1"/>
    <col min="14858" max="14863" width="7.25" style="35" customWidth="1"/>
    <col min="14864" max="14864" width="19.75" style="35" customWidth="1"/>
    <col min="14865" max="15104" width="9" style="35"/>
    <col min="15105" max="15105" width="17.75" style="35" customWidth="1"/>
    <col min="15106" max="15111" width="8.5" style="35" customWidth="1"/>
    <col min="15112" max="15112" width="10" style="35" customWidth="1"/>
    <col min="15113" max="15113" width="9.125" style="35" customWidth="1"/>
    <col min="15114" max="15119" width="7.25" style="35" customWidth="1"/>
    <col min="15120" max="15120" width="19.75" style="35" customWidth="1"/>
    <col min="15121" max="15360" width="9" style="35"/>
    <col min="15361" max="15361" width="17.75" style="35" customWidth="1"/>
    <col min="15362" max="15367" width="8.5" style="35" customWidth="1"/>
    <col min="15368" max="15368" width="10" style="35" customWidth="1"/>
    <col min="15369" max="15369" width="9.125" style="35" customWidth="1"/>
    <col min="15370" max="15375" width="7.25" style="35" customWidth="1"/>
    <col min="15376" max="15376" width="19.75" style="35" customWidth="1"/>
    <col min="15377" max="15616" width="9" style="35"/>
    <col min="15617" max="15617" width="17.75" style="35" customWidth="1"/>
    <col min="15618" max="15623" width="8.5" style="35" customWidth="1"/>
    <col min="15624" max="15624" width="10" style="35" customWidth="1"/>
    <col min="15625" max="15625" width="9.125" style="35" customWidth="1"/>
    <col min="15626" max="15631" width="7.25" style="35" customWidth="1"/>
    <col min="15632" max="15632" width="19.75" style="35" customWidth="1"/>
    <col min="15633" max="15872" width="9" style="35"/>
    <col min="15873" max="15873" width="17.75" style="35" customWidth="1"/>
    <col min="15874" max="15879" width="8.5" style="35" customWidth="1"/>
    <col min="15880" max="15880" width="10" style="35" customWidth="1"/>
    <col min="15881" max="15881" width="9.125" style="35" customWidth="1"/>
    <col min="15882" max="15887" width="7.25" style="35" customWidth="1"/>
    <col min="15888" max="15888" width="19.75" style="35" customWidth="1"/>
    <col min="15889" max="16128" width="9" style="35"/>
    <col min="16129" max="16129" width="17.75" style="35" customWidth="1"/>
    <col min="16130" max="16135" width="8.5" style="35" customWidth="1"/>
    <col min="16136" max="16136" width="10" style="35" customWidth="1"/>
    <col min="16137" max="16137" width="9.125" style="35" customWidth="1"/>
    <col min="16138" max="16143" width="7.25" style="35" customWidth="1"/>
    <col min="16144" max="16144" width="19.75" style="35" customWidth="1"/>
    <col min="16145" max="16384" width="9" style="35"/>
  </cols>
  <sheetData>
    <row r="1" spans="1:34" ht="15" customHeight="1" x14ac:dyDescent="0.25">
      <c r="A1" s="86" t="s">
        <v>317</v>
      </c>
      <c r="B1" s="83"/>
      <c r="C1" s="84"/>
      <c r="D1" s="85"/>
      <c r="E1" s="84"/>
      <c r="F1" s="84"/>
      <c r="G1" s="84"/>
      <c r="H1" s="85"/>
      <c r="I1" s="85"/>
      <c r="J1" s="87"/>
      <c r="K1" s="85"/>
      <c r="L1" s="84"/>
      <c r="M1" s="84"/>
      <c r="N1" s="84"/>
      <c r="O1" s="85"/>
      <c r="P1" s="88" t="s">
        <v>318</v>
      </c>
    </row>
    <row r="2" spans="1:34" ht="20.100000000000001" customHeight="1" thickBot="1" x14ac:dyDescent="0.25">
      <c r="A2" s="89" t="s">
        <v>319</v>
      </c>
      <c r="B2" s="90"/>
      <c r="C2" s="91"/>
      <c r="D2" s="92"/>
      <c r="E2" s="91"/>
      <c r="F2" s="91"/>
      <c r="G2" s="93"/>
      <c r="H2" s="94"/>
      <c r="I2" s="92"/>
      <c r="J2" s="91"/>
      <c r="K2" s="94"/>
      <c r="L2" s="91"/>
      <c r="M2" s="91"/>
      <c r="N2" s="91"/>
      <c r="O2" s="92"/>
      <c r="P2" s="95" t="s">
        <v>320</v>
      </c>
    </row>
    <row r="3" spans="1:34" ht="12" customHeight="1" thickTop="1" x14ac:dyDescent="0.2">
      <c r="A3" s="186" t="s">
        <v>272</v>
      </c>
      <c r="B3" s="199" t="s">
        <v>182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1"/>
      <c r="P3" s="183" t="s">
        <v>273</v>
      </c>
    </row>
    <row r="4" spans="1:34" ht="12" customHeight="1" x14ac:dyDescent="0.2">
      <c r="A4" s="187"/>
      <c r="B4" s="190" t="s">
        <v>183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  <c r="P4" s="184"/>
    </row>
    <row r="5" spans="1:34" ht="12" customHeight="1" x14ac:dyDescent="0.2">
      <c r="A5" s="188"/>
      <c r="B5" s="193" t="s">
        <v>327</v>
      </c>
      <c r="C5" s="194"/>
      <c r="D5" s="194"/>
      <c r="E5" s="194"/>
      <c r="F5" s="194"/>
      <c r="G5" s="194"/>
      <c r="H5" s="195"/>
      <c r="I5" s="193" t="s">
        <v>326</v>
      </c>
      <c r="J5" s="194"/>
      <c r="K5" s="194"/>
      <c r="L5" s="194"/>
      <c r="M5" s="194"/>
      <c r="N5" s="194"/>
      <c r="O5" s="195"/>
      <c r="P5" s="184"/>
    </row>
    <row r="6" spans="1:34" ht="12" customHeight="1" x14ac:dyDescent="0.2">
      <c r="A6" s="187"/>
      <c r="B6" s="196"/>
      <c r="C6" s="197"/>
      <c r="D6" s="197"/>
      <c r="E6" s="197"/>
      <c r="F6" s="197"/>
      <c r="G6" s="197"/>
      <c r="H6" s="198"/>
      <c r="I6" s="196"/>
      <c r="J6" s="197"/>
      <c r="K6" s="197"/>
      <c r="L6" s="197"/>
      <c r="M6" s="197"/>
      <c r="N6" s="197"/>
      <c r="O6" s="198"/>
      <c r="P6" s="184"/>
      <c r="R6" s="96"/>
    </row>
    <row r="7" spans="1:34" ht="12" customHeight="1" x14ac:dyDescent="0.2">
      <c r="A7" s="187"/>
      <c r="B7" s="205" t="s">
        <v>184</v>
      </c>
      <c r="C7" s="206"/>
      <c r="D7" s="207"/>
      <c r="E7" s="205" t="s">
        <v>185</v>
      </c>
      <c r="F7" s="206"/>
      <c r="G7" s="206"/>
      <c r="H7" s="16"/>
      <c r="I7" s="208" t="s">
        <v>184</v>
      </c>
      <c r="J7" s="209"/>
      <c r="K7" s="210"/>
      <c r="L7" s="208" t="s">
        <v>185</v>
      </c>
      <c r="M7" s="209"/>
      <c r="N7" s="210"/>
      <c r="O7" s="17"/>
      <c r="P7" s="184"/>
      <c r="R7" s="97"/>
    </row>
    <row r="8" spans="1:34" ht="12" customHeight="1" x14ac:dyDescent="0.2">
      <c r="A8" s="187"/>
      <c r="B8" s="202" t="s">
        <v>186</v>
      </c>
      <c r="C8" s="203"/>
      <c r="D8" s="204"/>
      <c r="E8" s="196" t="s">
        <v>187</v>
      </c>
      <c r="F8" s="197"/>
      <c r="G8" s="197"/>
      <c r="H8" s="18"/>
      <c r="I8" s="202" t="s">
        <v>186</v>
      </c>
      <c r="J8" s="203"/>
      <c r="K8" s="204"/>
      <c r="L8" s="196" t="s">
        <v>187</v>
      </c>
      <c r="M8" s="197"/>
      <c r="N8" s="198"/>
      <c r="O8" s="17"/>
      <c r="P8" s="184"/>
    </row>
    <row r="9" spans="1:34" ht="12" customHeight="1" x14ac:dyDescent="0.2">
      <c r="A9" s="187"/>
      <c r="B9" s="19" t="s">
        <v>188</v>
      </c>
      <c r="C9" s="20" t="s">
        <v>189</v>
      </c>
      <c r="D9" s="21"/>
      <c r="E9" s="22" t="s">
        <v>188</v>
      </c>
      <c r="F9" s="23" t="s">
        <v>189</v>
      </c>
      <c r="G9" s="24"/>
      <c r="H9" s="25" t="s">
        <v>190</v>
      </c>
      <c r="I9" s="19" t="s">
        <v>188</v>
      </c>
      <c r="J9" s="20" t="s">
        <v>189</v>
      </c>
      <c r="K9" s="21"/>
      <c r="L9" s="22" t="s">
        <v>188</v>
      </c>
      <c r="M9" s="26" t="s">
        <v>189</v>
      </c>
      <c r="N9" s="21"/>
      <c r="O9" s="135" t="s">
        <v>190</v>
      </c>
      <c r="P9" s="184"/>
    </row>
    <row r="10" spans="1:34" ht="12" customHeight="1" x14ac:dyDescent="0.2">
      <c r="A10" s="187"/>
      <c r="B10" s="27" t="s">
        <v>191</v>
      </c>
      <c r="C10" s="28" t="s">
        <v>192</v>
      </c>
      <c r="D10" s="136" t="s">
        <v>193</v>
      </c>
      <c r="E10" s="29"/>
      <c r="F10" s="29"/>
      <c r="G10" s="135" t="s">
        <v>193</v>
      </c>
      <c r="H10" s="25"/>
      <c r="I10" s="136" t="s">
        <v>191</v>
      </c>
      <c r="J10" s="28" t="s">
        <v>192</v>
      </c>
      <c r="K10" s="136" t="s">
        <v>193</v>
      </c>
      <c r="L10" s="29"/>
      <c r="M10" s="29"/>
      <c r="N10" s="136" t="s">
        <v>193</v>
      </c>
      <c r="O10" s="135"/>
      <c r="P10" s="184"/>
    </row>
    <row r="11" spans="1:34" ht="12" customHeight="1" x14ac:dyDescent="0.2">
      <c r="A11" s="187"/>
      <c r="B11" s="30" t="s">
        <v>194</v>
      </c>
      <c r="C11" s="28"/>
      <c r="D11" s="136"/>
      <c r="E11" s="25" t="s">
        <v>192</v>
      </c>
      <c r="F11" s="25" t="s">
        <v>195</v>
      </c>
      <c r="G11" s="135"/>
      <c r="H11" s="30" t="s">
        <v>196</v>
      </c>
      <c r="I11" s="21" t="s">
        <v>194</v>
      </c>
      <c r="J11" s="28"/>
      <c r="K11" s="136"/>
      <c r="L11" s="25" t="s">
        <v>192</v>
      </c>
      <c r="M11" s="25" t="s">
        <v>195</v>
      </c>
      <c r="N11" s="136"/>
      <c r="O11" s="24" t="s">
        <v>196</v>
      </c>
      <c r="P11" s="184"/>
    </row>
    <row r="12" spans="1:34" ht="12" customHeight="1" x14ac:dyDescent="0.2">
      <c r="A12" s="187"/>
      <c r="B12" s="30" t="s">
        <v>197</v>
      </c>
      <c r="C12" s="28" t="s">
        <v>188</v>
      </c>
      <c r="D12" s="21" t="s">
        <v>198</v>
      </c>
      <c r="E12" s="30" t="s">
        <v>199</v>
      </c>
      <c r="F12" s="30" t="s">
        <v>200</v>
      </c>
      <c r="G12" s="24" t="s">
        <v>198</v>
      </c>
      <c r="H12" s="30" t="s">
        <v>201</v>
      </c>
      <c r="I12" s="30" t="s">
        <v>197</v>
      </c>
      <c r="J12" s="28" t="s">
        <v>188</v>
      </c>
      <c r="K12" s="21" t="s">
        <v>198</v>
      </c>
      <c r="L12" s="30" t="s">
        <v>199</v>
      </c>
      <c r="M12" s="30" t="s">
        <v>200</v>
      </c>
      <c r="N12" s="21" t="s">
        <v>198</v>
      </c>
      <c r="O12" s="24" t="s">
        <v>201</v>
      </c>
      <c r="P12" s="184"/>
    </row>
    <row r="13" spans="1:34" ht="12" customHeight="1" x14ac:dyDescent="0.2">
      <c r="A13" s="189"/>
      <c r="B13" s="31" t="s">
        <v>202</v>
      </c>
      <c r="C13" s="31" t="s">
        <v>203</v>
      </c>
      <c r="D13" s="134"/>
      <c r="E13" s="31"/>
      <c r="F13" s="31"/>
      <c r="G13" s="133"/>
      <c r="H13" s="31"/>
      <c r="I13" s="134" t="s">
        <v>202</v>
      </c>
      <c r="J13" s="31" t="s">
        <v>203</v>
      </c>
      <c r="K13" s="134"/>
      <c r="L13" s="31"/>
      <c r="M13" s="31"/>
      <c r="N13" s="134"/>
      <c r="O13" s="32"/>
      <c r="P13" s="185"/>
    </row>
    <row r="14" spans="1:34" ht="17.25" customHeight="1" x14ac:dyDescent="0.2">
      <c r="A14" s="137" t="s">
        <v>6</v>
      </c>
      <c r="B14" s="138">
        <v>26.7</v>
      </c>
      <c r="C14" s="139">
        <v>4.8</v>
      </c>
      <c r="D14" s="139">
        <v>35.200000000000003</v>
      </c>
      <c r="E14" s="139">
        <v>36.9</v>
      </c>
      <c r="F14" s="139">
        <v>296.60000000000002</v>
      </c>
      <c r="G14" s="139">
        <v>333.5</v>
      </c>
      <c r="H14" s="139">
        <v>368.7</v>
      </c>
      <c r="I14" s="138">
        <v>73.900000000000006</v>
      </c>
      <c r="J14" s="139">
        <v>16.8</v>
      </c>
      <c r="K14" s="139">
        <v>119.4</v>
      </c>
      <c r="L14" s="139">
        <v>158.1</v>
      </c>
      <c r="M14" s="140">
        <v>1920</v>
      </c>
      <c r="N14" s="140">
        <v>2078.1</v>
      </c>
      <c r="O14" s="140">
        <v>2197.5</v>
      </c>
      <c r="P14" s="141" t="s">
        <v>190</v>
      </c>
      <c r="Q14" s="34"/>
      <c r="R1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ht="20.100000000000001" customHeight="1" x14ac:dyDescent="0.2">
      <c r="A15" s="142" t="s">
        <v>7</v>
      </c>
      <c r="B15" s="138">
        <v>0.8</v>
      </c>
      <c r="C15" s="139">
        <v>0.1</v>
      </c>
      <c r="D15" s="139">
        <v>1.3</v>
      </c>
      <c r="E15" s="139">
        <v>9.9</v>
      </c>
      <c r="F15" s="139">
        <v>13.7</v>
      </c>
      <c r="G15" s="139">
        <v>23.6</v>
      </c>
      <c r="H15" s="139">
        <v>24.9</v>
      </c>
      <c r="I15" s="138">
        <v>4.5</v>
      </c>
      <c r="J15" s="139">
        <v>0.4</v>
      </c>
      <c r="K15" s="139">
        <v>8.3000000000000007</v>
      </c>
      <c r="L15" s="139">
        <v>36.299999999999997</v>
      </c>
      <c r="M15" s="139">
        <v>87.6</v>
      </c>
      <c r="N15" s="139">
        <v>123.9</v>
      </c>
      <c r="O15" s="139">
        <v>132.19999999999999</v>
      </c>
      <c r="P15" s="143" t="s">
        <v>205</v>
      </c>
      <c r="Q15" s="34"/>
      <c r="R15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4" ht="11.1" customHeight="1" x14ac:dyDescent="0.2">
      <c r="A16" s="144" t="s">
        <v>8</v>
      </c>
      <c r="B16" s="145">
        <v>0</v>
      </c>
      <c r="C16" s="146" t="s">
        <v>274</v>
      </c>
      <c r="D16" s="146">
        <v>0</v>
      </c>
      <c r="E16" s="146">
        <v>0</v>
      </c>
      <c r="F16" s="146">
        <v>0.2</v>
      </c>
      <c r="G16" s="146">
        <v>0.2</v>
      </c>
      <c r="H16" s="146">
        <v>0.2</v>
      </c>
      <c r="I16" s="145">
        <v>0</v>
      </c>
      <c r="J16" s="146" t="s">
        <v>274</v>
      </c>
      <c r="K16" s="146">
        <v>0</v>
      </c>
      <c r="L16" s="146">
        <v>0</v>
      </c>
      <c r="M16" s="146">
        <v>1.8</v>
      </c>
      <c r="N16" s="146">
        <v>1.8</v>
      </c>
      <c r="O16" s="146">
        <v>1.8</v>
      </c>
      <c r="P16" s="147" t="s">
        <v>206</v>
      </c>
      <c r="Q16" s="34"/>
      <c r="R1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ht="11.1" customHeight="1" x14ac:dyDescent="0.2">
      <c r="A17" s="144" t="s">
        <v>275</v>
      </c>
      <c r="B17" s="145" t="s">
        <v>274</v>
      </c>
      <c r="C17" s="146" t="s">
        <v>274</v>
      </c>
      <c r="D17" s="146" t="s">
        <v>274</v>
      </c>
      <c r="E17" s="146" t="s">
        <v>274</v>
      </c>
      <c r="F17" s="146">
        <v>0.1</v>
      </c>
      <c r="G17" s="146">
        <v>0.1</v>
      </c>
      <c r="H17" s="146">
        <v>0.1</v>
      </c>
      <c r="I17" s="145">
        <v>0</v>
      </c>
      <c r="J17" s="146">
        <v>0</v>
      </c>
      <c r="K17" s="146">
        <v>0</v>
      </c>
      <c r="L17" s="146">
        <v>0</v>
      </c>
      <c r="M17" s="146">
        <v>1.6</v>
      </c>
      <c r="N17" s="146">
        <v>1.6</v>
      </c>
      <c r="O17" s="146">
        <v>1.7</v>
      </c>
      <c r="P17" s="147" t="s">
        <v>276</v>
      </c>
      <c r="Q17" s="34"/>
      <c r="R17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ht="11.1" customHeight="1" x14ac:dyDescent="0.2">
      <c r="A18" s="144" t="s">
        <v>9</v>
      </c>
      <c r="B18" s="145">
        <v>0</v>
      </c>
      <c r="C18" s="146">
        <v>0</v>
      </c>
      <c r="D18" s="146">
        <v>0</v>
      </c>
      <c r="E18" s="146">
        <v>1.8</v>
      </c>
      <c r="F18" s="146">
        <v>0.7</v>
      </c>
      <c r="G18" s="146">
        <v>2.4</v>
      </c>
      <c r="H18" s="146">
        <v>2.5</v>
      </c>
      <c r="I18" s="145">
        <v>0.1</v>
      </c>
      <c r="J18" s="146">
        <v>0</v>
      </c>
      <c r="K18" s="146">
        <v>0.1</v>
      </c>
      <c r="L18" s="146">
        <v>5.5</v>
      </c>
      <c r="M18" s="146">
        <v>2.9</v>
      </c>
      <c r="N18" s="146">
        <v>8.5</v>
      </c>
      <c r="O18" s="146">
        <v>8.6</v>
      </c>
      <c r="P18" s="147" t="s">
        <v>207</v>
      </c>
      <c r="Q18" s="34"/>
      <c r="R1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ht="11.1" customHeight="1" x14ac:dyDescent="0.2">
      <c r="A19" s="144" t="s">
        <v>10</v>
      </c>
      <c r="B19" s="145">
        <v>0</v>
      </c>
      <c r="C19" s="146" t="s">
        <v>274</v>
      </c>
      <c r="D19" s="146">
        <v>0.1</v>
      </c>
      <c r="E19" s="146">
        <v>0</v>
      </c>
      <c r="F19" s="146">
        <v>0.8</v>
      </c>
      <c r="G19" s="146">
        <v>0.8</v>
      </c>
      <c r="H19" s="146">
        <v>0.9</v>
      </c>
      <c r="I19" s="145">
        <v>0</v>
      </c>
      <c r="J19" s="146">
        <v>0</v>
      </c>
      <c r="K19" s="146">
        <v>0.5</v>
      </c>
      <c r="L19" s="146">
        <v>0.1</v>
      </c>
      <c r="M19" s="146">
        <v>5</v>
      </c>
      <c r="N19" s="146">
        <v>5</v>
      </c>
      <c r="O19" s="146">
        <v>5.5</v>
      </c>
      <c r="P19" s="147" t="s">
        <v>277</v>
      </c>
      <c r="Q19" s="34"/>
      <c r="R1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11.1" customHeight="1" x14ac:dyDescent="0.2">
      <c r="A20" s="144" t="s">
        <v>11</v>
      </c>
      <c r="B20" s="145">
        <v>0</v>
      </c>
      <c r="C20" s="146">
        <v>0</v>
      </c>
      <c r="D20" s="146">
        <v>0</v>
      </c>
      <c r="E20" s="146">
        <v>3.9</v>
      </c>
      <c r="F20" s="146">
        <v>1.3</v>
      </c>
      <c r="G20" s="146">
        <v>5.3</v>
      </c>
      <c r="H20" s="146">
        <v>5.3</v>
      </c>
      <c r="I20" s="145">
        <v>0.1</v>
      </c>
      <c r="J20" s="146">
        <v>0</v>
      </c>
      <c r="K20" s="146">
        <v>0.2</v>
      </c>
      <c r="L20" s="146">
        <v>9.1999999999999993</v>
      </c>
      <c r="M20" s="146">
        <v>11.1</v>
      </c>
      <c r="N20" s="146">
        <v>20.3</v>
      </c>
      <c r="O20" s="146">
        <v>20.5</v>
      </c>
      <c r="P20" s="147" t="s">
        <v>208</v>
      </c>
      <c r="Q20" s="34"/>
      <c r="R20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11.1" customHeight="1" x14ac:dyDescent="0.2">
      <c r="A21" s="144" t="s">
        <v>278</v>
      </c>
      <c r="B21" s="145">
        <v>0</v>
      </c>
      <c r="C21" s="146" t="s">
        <v>274</v>
      </c>
      <c r="D21" s="146">
        <v>0</v>
      </c>
      <c r="E21" s="146">
        <v>0</v>
      </c>
      <c r="F21" s="146">
        <v>0.1</v>
      </c>
      <c r="G21" s="146">
        <v>0.1</v>
      </c>
      <c r="H21" s="146">
        <v>0.2</v>
      </c>
      <c r="I21" s="145">
        <v>0</v>
      </c>
      <c r="J21" s="146">
        <v>0</v>
      </c>
      <c r="K21" s="146">
        <v>0.1</v>
      </c>
      <c r="L21" s="146">
        <v>0.1</v>
      </c>
      <c r="M21" s="146">
        <v>0.5</v>
      </c>
      <c r="N21" s="146">
        <v>0.6</v>
      </c>
      <c r="O21" s="146">
        <v>0.6</v>
      </c>
      <c r="P21" s="147" t="s">
        <v>279</v>
      </c>
      <c r="Q21" s="34"/>
      <c r="R2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ht="11.1" customHeight="1" x14ac:dyDescent="0.2">
      <c r="A22" s="144" t="s">
        <v>19</v>
      </c>
      <c r="B22" s="145">
        <v>0.1</v>
      </c>
      <c r="C22" s="146">
        <v>0</v>
      </c>
      <c r="D22" s="146">
        <v>0.2</v>
      </c>
      <c r="E22" s="146">
        <v>1.9</v>
      </c>
      <c r="F22" s="146">
        <v>2</v>
      </c>
      <c r="G22" s="146">
        <v>3.9</v>
      </c>
      <c r="H22" s="146">
        <v>4.0999999999999996</v>
      </c>
      <c r="I22" s="145">
        <v>0.3</v>
      </c>
      <c r="J22" s="146">
        <v>0</v>
      </c>
      <c r="K22" s="146">
        <v>1.1000000000000001</v>
      </c>
      <c r="L22" s="146">
        <v>3.2</v>
      </c>
      <c r="M22" s="146">
        <v>10.5</v>
      </c>
      <c r="N22" s="146">
        <v>13.7</v>
      </c>
      <c r="O22" s="146">
        <v>14.8</v>
      </c>
      <c r="P22" s="147" t="s">
        <v>209</v>
      </c>
      <c r="Q22" s="34"/>
      <c r="R2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ht="11.1" customHeight="1" x14ac:dyDescent="0.2">
      <c r="A23" s="144" t="s">
        <v>280</v>
      </c>
      <c r="B23" s="145">
        <v>0</v>
      </c>
      <c r="C23" s="146" t="s">
        <v>274</v>
      </c>
      <c r="D23" s="146">
        <v>0</v>
      </c>
      <c r="E23" s="146">
        <v>0</v>
      </c>
      <c r="F23" s="146">
        <v>0.2</v>
      </c>
      <c r="G23" s="146">
        <v>0.2</v>
      </c>
      <c r="H23" s="146">
        <v>0.2</v>
      </c>
      <c r="I23" s="145">
        <v>0</v>
      </c>
      <c r="J23" s="146">
        <v>0</v>
      </c>
      <c r="K23" s="146">
        <v>0</v>
      </c>
      <c r="L23" s="146">
        <v>0.1</v>
      </c>
      <c r="M23" s="146">
        <v>1.1000000000000001</v>
      </c>
      <c r="N23" s="146">
        <v>1.2</v>
      </c>
      <c r="O23" s="146">
        <v>1.2</v>
      </c>
      <c r="P23" s="147" t="s">
        <v>281</v>
      </c>
      <c r="Q23" s="34"/>
      <c r="R23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11.1" customHeight="1" x14ac:dyDescent="0.2">
      <c r="A24" s="144" t="s">
        <v>12</v>
      </c>
      <c r="B24" s="145">
        <v>0.2</v>
      </c>
      <c r="C24" s="146">
        <v>0</v>
      </c>
      <c r="D24" s="146">
        <v>0.2</v>
      </c>
      <c r="E24" s="146">
        <v>0</v>
      </c>
      <c r="F24" s="146">
        <v>0.8</v>
      </c>
      <c r="G24" s="146">
        <v>0.8</v>
      </c>
      <c r="H24" s="146">
        <v>1</v>
      </c>
      <c r="I24" s="145">
        <v>0.9</v>
      </c>
      <c r="J24" s="146">
        <v>0</v>
      </c>
      <c r="K24" s="146">
        <v>1.3</v>
      </c>
      <c r="L24" s="146">
        <v>0.4</v>
      </c>
      <c r="M24" s="146">
        <v>14.6</v>
      </c>
      <c r="N24" s="146">
        <v>14.9</v>
      </c>
      <c r="O24" s="146">
        <v>16.2</v>
      </c>
      <c r="P24" s="147" t="s">
        <v>210</v>
      </c>
      <c r="Q24" s="34"/>
      <c r="R2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11.1" customHeight="1" x14ac:dyDescent="0.2">
      <c r="A25" s="144" t="s">
        <v>13</v>
      </c>
      <c r="B25" s="145">
        <v>0</v>
      </c>
      <c r="C25" s="146" t="s">
        <v>274</v>
      </c>
      <c r="D25" s="146">
        <v>0</v>
      </c>
      <c r="E25" s="146">
        <v>0</v>
      </c>
      <c r="F25" s="146">
        <v>0.4</v>
      </c>
      <c r="G25" s="146">
        <v>0.4</v>
      </c>
      <c r="H25" s="146">
        <v>0.4</v>
      </c>
      <c r="I25" s="145">
        <v>0</v>
      </c>
      <c r="J25" s="146">
        <v>0</v>
      </c>
      <c r="K25" s="146">
        <v>0.1</v>
      </c>
      <c r="L25" s="146">
        <v>0.1</v>
      </c>
      <c r="M25" s="146">
        <v>1.4</v>
      </c>
      <c r="N25" s="146">
        <v>1.5</v>
      </c>
      <c r="O25" s="146">
        <v>1.5</v>
      </c>
      <c r="P25" s="147" t="s">
        <v>282</v>
      </c>
      <c r="Q25" s="34"/>
      <c r="R2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ht="11.1" customHeight="1" x14ac:dyDescent="0.2">
      <c r="A26" s="144" t="s">
        <v>14</v>
      </c>
      <c r="B26" s="145">
        <v>0</v>
      </c>
      <c r="C26" s="146">
        <v>0</v>
      </c>
      <c r="D26" s="146">
        <v>0</v>
      </c>
      <c r="E26" s="146">
        <v>0.1</v>
      </c>
      <c r="F26" s="146">
        <v>0.6</v>
      </c>
      <c r="G26" s="146">
        <v>0.6</v>
      </c>
      <c r="H26" s="146">
        <v>0.7</v>
      </c>
      <c r="I26" s="145">
        <v>0.1</v>
      </c>
      <c r="J26" s="146">
        <v>0</v>
      </c>
      <c r="K26" s="146">
        <v>0.2</v>
      </c>
      <c r="L26" s="146">
        <v>0.3</v>
      </c>
      <c r="M26" s="146">
        <v>3.8</v>
      </c>
      <c r="N26" s="146">
        <v>4.2</v>
      </c>
      <c r="O26" s="146">
        <v>4.4000000000000004</v>
      </c>
      <c r="P26" s="147" t="s">
        <v>211</v>
      </c>
      <c r="Q26" s="34"/>
      <c r="R2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11.1" customHeight="1" x14ac:dyDescent="0.2">
      <c r="A27" s="144" t="s">
        <v>15</v>
      </c>
      <c r="B27" s="145">
        <v>0</v>
      </c>
      <c r="C27" s="146">
        <v>0</v>
      </c>
      <c r="D27" s="146">
        <v>0</v>
      </c>
      <c r="E27" s="146">
        <v>0.9</v>
      </c>
      <c r="F27" s="146">
        <v>0</v>
      </c>
      <c r="G27" s="146">
        <v>0.9</v>
      </c>
      <c r="H27" s="146">
        <v>0.9</v>
      </c>
      <c r="I27" s="145">
        <v>0</v>
      </c>
      <c r="J27" s="146">
        <v>0.1</v>
      </c>
      <c r="K27" s="146">
        <v>0.1</v>
      </c>
      <c r="L27" s="146">
        <v>14</v>
      </c>
      <c r="M27" s="146">
        <v>0.2</v>
      </c>
      <c r="N27" s="146">
        <v>14.3</v>
      </c>
      <c r="O27" s="146">
        <v>14.4</v>
      </c>
      <c r="P27" s="147" t="s">
        <v>212</v>
      </c>
      <c r="Q27" s="34"/>
      <c r="R27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ht="11.1" customHeight="1" x14ac:dyDescent="0.2">
      <c r="A28" s="144" t="s">
        <v>16</v>
      </c>
      <c r="B28" s="145">
        <v>0</v>
      </c>
      <c r="C28" s="146" t="s">
        <v>274</v>
      </c>
      <c r="D28" s="146">
        <v>0</v>
      </c>
      <c r="E28" s="146">
        <v>0.5</v>
      </c>
      <c r="F28" s="146">
        <v>0.1</v>
      </c>
      <c r="G28" s="146">
        <v>0.5</v>
      </c>
      <c r="H28" s="146">
        <v>0.5</v>
      </c>
      <c r="I28" s="145">
        <v>0</v>
      </c>
      <c r="J28" s="146">
        <v>0</v>
      </c>
      <c r="K28" s="146">
        <v>0</v>
      </c>
      <c r="L28" s="146">
        <v>0.9</v>
      </c>
      <c r="M28" s="146">
        <v>0.2</v>
      </c>
      <c r="N28" s="146">
        <v>1.1000000000000001</v>
      </c>
      <c r="O28" s="146">
        <v>1.1000000000000001</v>
      </c>
      <c r="P28" s="147" t="s">
        <v>213</v>
      </c>
      <c r="Q28" s="34"/>
      <c r="R28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11.1" customHeight="1" x14ac:dyDescent="0.2">
      <c r="A29" s="144" t="s">
        <v>17</v>
      </c>
      <c r="B29" s="145">
        <v>0</v>
      </c>
      <c r="C29" s="146" t="s">
        <v>274</v>
      </c>
      <c r="D29" s="146">
        <v>0</v>
      </c>
      <c r="E29" s="146">
        <v>0.1</v>
      </c>
      <c r="F29" s="146">
        <v>1.2</v>
      </c>
      <c r="G29" s="146">
        <v>1.3</v>
      </c>
      <c r="H29" s="146">
        <v>1.3</v>
      </c>
      <c r="I29" s="145">
        <v>0</v>
      </c>
      <c r="J29" s="146">
        <v>0</v>
      </c>
      <c r="K29" s="146">
        <v>0.1</v>
      </c>
      <c r="L29" s="146">
        <v>0.2</v>
      </c>
      <c r="M29" s="146">
        <v>4.8</v>
      </c>
      <c r="N29" s="146">
        <v>5</v>
      </c>
      <c r="O29" s="146">
        <v>5.0999999999999996</v>
      </c>
      <c r="P29" s="147" t="s">
        <v>214</v>
      </c>
      <c r="Q29" s="34"/>
      <c r="R2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11.1" customHeight="1" x14ac:dyDescent="0.2">
      <c r="A30" s="144" t="s">
        <v>18</v>
      </c>
      <c r="B30" s="145">
        <v>0.1</v>
      </c>
      <c r="C30" s="146">
        <v>0</v>
      </c>
      <c r="D30" s="146">
        <v>0.1</v>
      </c>
      <c r="E30" s="146">
        <v>0.1</v>
      </c>
      <c r="F30" s="146">
        <v>0.5</v>
      </c>
      <c r="G30" s="146">
        <v>0.6</v>
      </c>
      <c r="H30" s="146">
        <v>0.7</v>
      </c>
      <c r="I30" s="145">
        <v>0.1</v>
      </c>
      <c r="J30" s="146">
        <v>0</v>
      </c>
      <c r="K30" s="146">
        <v>0.2</v>
      </c>
      <c r="L30" s="146">
        <v>0.4</v>
      </c>
      <c r="M30" s="146">
        <v>2.9</v>
      </c>
      <c r="N30" s="146">
        <v>3.2</v>
      </c>
      <c r="O30" s="146">
        <v>3.4</v>
      </c>
      <c r="P30" s="147" t="s">
        <v>215</v>
      </c>
      <c r="Q30" s="34"/>
      <c r="R30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11.1" customHeight="1" x14ac:dyDescent="0.2">
      <c r="A31" s="144" t="s">
        <v>268</v>
      </c>
      <c r="B31" s="145">
        <v>0.1</v>
      </c>
      <c r="C31" s="146">
        <v>0</v>
      </c>
      <c r="D31" s="146">
        <v>0.2</v>
      </c>
      <c r="E31" s="146">
        <v>0.5</v>
      </c>
      <c r="F31" s="146">
        <v>1.9</v>
      </c>
      <c r="G31" s="146">
        <v>2.4</v>
      </c>
      <c r="H31" s="146">
        <v>2.6</v>
      </c>
      <c r="I31" s="145">
        <v>0.1</v>
      </c>
      <c r="J31" s="146">
        <v>0.1</v>
      </c>
      <c r="K31" s="146">
        <v>0.4</v>
      </c>
      <c r="L31" s="146">
        <v>1.2</v>
      </c>
      <c r="M31" s="146">
        <v>7.8</v>
      </c>
      <c r="N31" s="146">
        <v>9.1</v>
      </c>
      <c r="O31" s="146">
        <v>9.4</v>
      </c>
      <c r="P31" s="147" t="s">
        <v>283</v>
      </c>
      <c r="Q31" s="34"/>
      <c r="R3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11.1" customHeight="1" x14ac:dyDescent="0.2">
      <c r="A32" s="144" t="s">
        <v>20</v>
      </c>
      <c r="B32" s="145">
        <v>0</v>
      </c>
      <c r="C32" s="146" t="s">
        <v>274</v>
      </c>
      <c r="D32" s="146">
        <v>0</v>
      </c>
      <c r="E32" s="146">
        <v>0</v>
      </c>
      <c r="F32" s="146">
        <v>0.2</v>
      </c>
      <c r="G32" s="146">
        <v>0.2</v>
      </c>
      <c r="H32" s="146">
        <v>0.2</v>
      </c>
      <c r="I32" s="145">
        <v>0.1</v>
      </c>
      <c r="J32" s="146" t="s">
        <v>274</v>
      </c>
      <c r="K32" s="146">
        <v>0.1</v>
      </c>
      <c r="L32" s="146">
        <v>0</v>
      </c>
      <c r="M32" s="146">
        <v>2.2999999999999998</v>
      </c>
      <c r="N32" s="146">
        <v>2.2999999999999998</v>
      </c>
      <c r="O32" s="146">
        <v>2.5</v>
      </c>
      <c r="P32" s="147" t="s">
        <v>216</v>
      </c>
      <c r="Q32" s="34"/>
      <c r="R3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11.1" customHeight="1" x14ac:dyDescent="0.2">
      <c r="A33" s="144" t="s">
        <v>21</v>
      </c>
      <c r="B33" s="145">
        <v>0.2</v>
      </c>
      <c r="C33" s="146">
        <v>0</v>
      </c>
      <c r="D33" s="146">
        <v>0.4</v>
      </c>
      <c r="E33" s="146">
        <v>0</v>
      </c>
      <c r="F33" s="146">
        <v>1.6</v>
      </c>
      <c r="G33" s="146">
        <v>1.6</v>
      </c>
      <c r="H33" s="146">
        <v>2</v>
      </c>
      <c r="I33" s="145">
        <v>2.4</v>
      </c>
      <c r="J33" s="146">
        <v>0</v>
      </c>
      <c r="K33" s="146">
        <v>3.5</v>
      </c>
      <c r="L33" s="146">
        <v>0</v>
      </c>
      <c r="M33" s="146">
        <v>8.6999999999999993</v>
      </c>
      <c r="N33" s="146">
        <v>8.8000000000000007</v>
      </c>
      <c r="O33" s="146">
        <v>12.3</v>
      </c>
      <c r="P33" s="147" t="s">
        <v>217</v>
      </c>
      <c r="Q33" s="34"/>
      <c r="R3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14.25" x14ac:dyDescent="0.2">
      <c r="A34" s="148" t="s">
        <v>22</v>
      </c>
      <c r="B34" s="145">
        <v>0</v>
      </c>
      <c r="C34" s="146" t="s">
        <v>274</v>
      </c>
      <c r="D34" s="146">
        <v>0</v>
      </c>
      <c r="E34" s="146">
        <v>0.1</v>
      </c>
      <c r="F34" s="146">
        <v>0.2</v>
      </c>
      <c r="G34" s="146">
        <v>0.3</v>
      </c>
      <c r="H34" s="146">
        <v>0.3</v>
      </c>
      <c r="I34" s="145">
        <v>0</v>
      </c>
      <c r="J34" s="146" t="s">
        <v>274</v>
      </c>
      <c r="K34" s="146">
        <v>0</v>
      </c>
      <c r="L34" s="146">
        <v>0.2</v>
      </c>
      <c r="M34" s="146">
        <v>1.1000000000000001</v>
      </c>
      <c r="N34" s="146">
        <v>1.2</v>
      </c>
      <c r="O34" s="146">
        <v>1.3</v>
      </c>
      <c r="P34" s="149" t="s">
        <v>284</v>
      </c>
      <c r="Q34" s="34"/>
      <c r="R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11.1" customHeight="1" x14ac:dyDescent="0.2">
      <c r="A35" s="144" t="s">
        <v>23</v>
      </c>
      <c r="B35" s="145">
        <v>0</v>
      </c>
      <c r="C35" s="146" t="s">
        <v>274</v>
      </c>
      <c r="D35" s="146">
        <v>0</v>
      </c>
      <c r="E35" s="146">
        <v>0</v>
      </c>
      <c r="F35" s="146">
        <v>0.8</v>
      </c>
      <c r="G35" s="146">
        <v>0.8</v>
      </c>
      <c r="H35" s="146">
        <v>0.8</v>
      </c>
      <c r="I35" s="145">
        <v>0</v>
      </c>
      <c r="J35" s="146">
        <v>0</v>
      </c>
      <c r="K35" s="146">
        <v>0.1</v>
      </c>
      <c r="L35" s="146">
        <v>0.4</v>
      </c>
      <c r="M35" s="146">
        <v>5.3</v>
      </c>
      <c r="N35" s="146">
        <v>5.6</v>
      </c>
      <c r="O35" s="146">
        <v>5.8</v>
      </c>
      <c r="P35" s="147" t="s">
        <v>218</v>
      </c>
      <c r="Q35" s="34"/>
      <c r="R35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20.100000000000001" customHeight="1" x14ac:dyDescent="0.2">
      <c r="A36" s="142" t="s">
        <v>24</v>
      </c>
      <c r="B36" s="138">
        <v>0.1</v>
      </c>
      <c r="C36" s="139">
        <v>0.1</v>
      </c>
      <c r="D36" s="139">
        <v>0.2</v>
      </c>
      <c r="E36" s="139">
        <v>0.6</v>
      </c>
      <c r="F36" s="139">
        <v>4.3</v>
      </c>
      <c r="G36" s="139">
        <v>4.9000000000000004</v>
      </c>
      <c r="H36" s="139">
        <v>5.0999999999999996</v>
      </c>
      <c r="I36" s="138">
        <v>0.2</v>
      </c>
      <c r="J36" s="139">
        <v>0.1</v>
      </c>
      <c r="K36" s="139">
        <v>1.1000000000000001</v>
      </c>
      <c r="L36" s="139">
        <v>3.1</v>
      </c>
      <c r="M36" s="139">
        <v>38.1</v>
      </c>
      <c r="N36" s="139">
        <v>41.2</v>
      </c>
      <c r="O36" s="139">
        <v>42.3</v>
      </c>
      <c r="P36" s="150" t="s">
        <v>219</v>
      </c>
      <c r="Q36" s="34"/>
      <c r="R3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1.1" customHeight="1" x14ac:dyDescent="0.2">
      <c r="A37" s="144" t="s">
        <v>285</v>
      </c>
      <c r="B37" s="145" t="s">
        <v>274</v>
      </c>
      <c r="C37" s="146" t="s">
        <v>274</v>
      </c>
      <c r="D37" s="146">
        <v>0</v>
      </c>
      <c r="E37" s="146" t="s">
        <v>274</v>
      </c>
      <c r="F37" s="146">
        <v>0.1</v>
      </c>
      <c r="G37" s="146">
        <v>0.1</v>
      </c>
      <c r="H37" s="146">
        <v>0.2</v>
      </c>
      <c r="I37" s="145" t="s">
        <v>274</v>
      </c>
      <c r="J37" s="146" t="s">
        <v>274</v>
      </c>
      <c r="K37" s="146">
        <v>0.1</v>
      </c>
      <c r="L37" s="146" t="s">
        <v>274</v>
      </c>
      <c r="M37" s="146">
        <v>2.2000000000000002</v>
      </c>
      <c r="N37" s="146">
        <v>2.2000000000000002</v>
      </c>
      <c r="O37" s="146">
        <v>2.2999999999999998</v>
      </c>
      <c r="P37" s="147" t="s">
        <v>286</v>
      </c>
      <c r="Q37" s="34"/>
      <c r="R37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11.1" customHeight="1" x14ac:dyDescent="0.2">
      <c r="A38" s="144" t="s">
        <v>25</v>
      </c>
      <c r="B38" s="145">
        <v>0</v>
      </c>
      <c r="C38" s="146">
        <v>0.1</v>
      </c>
      <c r="D38" s="146">
        <v>0.2</v>
      </c>
      <c r="E38" s="146">
        <v>0.3</v>
      </c>
      <c r="F38" s="146">
        <v>1.7</v>
      </c>
      <c r="G38" s="146">
        <v>2</v>
      </c>
      <c r="H38" s="146">
        <v>2.2000000000000002</v>
      </c>
      <c r="I38" s="145">
        <v>0.2</v>
      </c>
      <c r="J38" s="146">
        <v>0.1</v>
      </c>
      <c r="K38" s="146">
        <v>0.6</v>
      </c>
      <c r="L38" s="146">
        <v>1.2</v>
      </c>
      <c r="M38" s="146">
        <v>14.5</v>
      </c>
      <c r="N38" s="146">
        <v>15.7</v>
      </c>
      <c r="O38" s="146">
        <v>16.3</v>
      </c>
      <c r="P38" s="147" t="s">
        <v>220</v>
      </c>
      <c r="Q38" s="34"/>
      <c r="R38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1.1" customHeight="1" x14ac:dyDescent="0.2">
      <c r="A39" s="144" t="s">
        <v>26</v>
      </c>
      <c r="B39" s="145" t="s">
        <v>274</v>
      </c>
      <c r="C39" s="146">
        <v>0</v>
      </c>
      <c r="D39" s="146">
        <v>0</v>
      </c>
      <c r="E39" s="146">
        <v>0</v>
      </c>
      <c r="F39" s="146">
        <v>0.2</v>
      </c>
      <c r="G39" s="146">
        <v>0.2</v>
      </c>
      <c r="H39" s="146">
        <v>0.2</v>
      </c>
      <c r="I39" s="145" t="s">
        <v>274</v>
      </c>
      <c r="J39" s="146">
        <v>0</v>
      </c>
      <c r="K39" s="146">
        <v>0</v>
      </c>
      <c r="L39" s="146">
        <v>0.6</v>
      </c>
      <c r="M39" s="146">
        <v>4.3</v>
      </c>
      <c r="N39" s="146">
        <v>4.8</v>
      </c>
      <c r="O39" s="146">
        <v>4.9000000000000004</v>
      </c>
      <c r="P39" s="147" t="s">
        <v>221</v>
      </c>
      <c r="Q39" s="34"/>
      <c r="R3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1.1" customHeight="1" x14ac:dyDescent="0.2">
      <c r="A40" s="144" t="s">
        <v>27</v>
      </c>
      <c r="B40" s="145">
        <v>0</v>
      </c>
      <c r="C40" s="146" t="s">
        <v>274</v>
      </c>
      <c r="D40" s="146">
        <v>0</v>
      </c>
      <c r="E40" s="146">
        <v>0</v>
      </c>
      <c r="F40" s="146">
        <v>0.3</v>
      </c>
      <c r="G40" s="146">
        <v>0.3</v>
      </c>
      <c r="H40" s="146">
        <v>0.3</v>
      </c>
      <c r="I40" s="145">
        <v>0</v>
      </c>
      <c r="J40" s="146" t="s">
        <v>274</v>
      </c>
      <c r="K40" s="146">
        <v>0</v>
      </c>
      <c r="L40" s="146">
        <v>0.2</v>
      </c>
      <c r="M40" s="146">
        <v>2</v>
      </c>
      <c r="N40" s="146">
        <v>2.2000000000000002</v>
      </c>
      <c r="O40" s="146">
        <v>2.2000000000000002</v>
      </c>
      <c r="P40" s="147" t="s">
        <v>222</v>
      </c>
      <c r="Q40" s="34"/>
      <c r="R40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11.1" customHeight="1" x14ac:dyDescent="0.2">
      <c r="A41" s="144" t="s">
        <v>28</v>
      </c>
      <c r="B41" s="145" t="s">
        <v>274</v>
      </c>
      <c r="C41" s="146">
        <v>0</v>
      </c>
      <c r="D41" s="146">
        <v>0</v>
      </c>
      <c r="E41" s="146">
        <v>0</v>
      </c>
      <c r="F41" s="146">
        <v>0.3</v>
      </c>
      <c r="G41" s="146">
        <v>0.3</v>
      </c>
      <c r="H41" s="146">
        <v>0.3</v>
      </c>
      <c r="I41" s="145">
        <v>0</v>
      </c>
      <c r="J41" s="146">
        <v>0</v>
      </c>
      <c r="K41" s="146">
        <v>0</v>
      </c>
      <c r="L41" s="146">
        <v>0.2</v>
      </c>
      <c r="M41" s="146">
        <v>5.2</v>
      </c>
      <c r="N41" s="146">
        <v>5.4</v>
      </c>
      <c r="O41" s="146">
        <v>5.5</v>
      </c>
      <c r="P41" s="147" t="s">
        <v>223</v>
      </c>
      <c r="Q41" s="34"/>
      <c r="R4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ht="11.1" customHeight="1" x14ac:dyDescent="0.2">
      <c r="A42" s="144" t="s">
        <v>29</v>
      </c>
      <c r="B42" s="145" t="s">
        <v>274</v>
      </c>
      <c r="C42" s="146" t="s">
        <v>274</v>
      </c>
      <c r="D42" s="146">
        <v>0</v>
      </c>
      <c r="E42" s="146">
        <v>0</v>
      </c>
      <c r="F42" s="146">
        <v>0.1</v>
      </c>
      <c r="G42" s="146">
        <v>0.1</v>
      </c>
      <c r="H42" s="146">
        <v>0.1</v>
      </c>
      <c r="I42" s="145">
        <v>0</v>
      </c>
      <c r="J42" s="146">
        <v>0</v>
      </c>
      <c r="K42" s="146">
        <v>0</v>
      </c>
      <c r="L42" s="146">
        <v>0.2</v>
      </c>
      <c r="M42" s="146">
        <v>1.2</v>
      </c>
      <c r="N42" s="146">
        <v>1.3</v>
      </c>
      <c r="O42" s="146">
        <v>1.4</v>
      </c>
      <c r="P42" s="147" t="s">
        <v>287</v>
      </c>
      <c r="Q42" s="34"/>
      <c r="R4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ht="11.1" customHeight="1" x14ac:dyDescent="0.2">
      <c r="A43" s="144" t="s">
        <v>23</v>
      </c>
      <c r="B43" s="145">
        <v>0</v>
      </c>
      <c r="C43" s="146" t="s">
        <v>274</v>
      </c>
      <c r="D43" s="146">
        <v>0</v>
      </c>
      <c r="E43" s="146">
        <v>0.2</v>
      </c>
      <c r="F43" s="146">
        <v>1.6</v>
      </c>
      <c r="G43" s="146">
        <v>1.8</v>
      </c>
      <c r="H43" s="146">
        <v>1.8</v>
      </c>
      <c r="I43" s="145">
        <v>0</v>
      </c>
      <c r="J43" s="146">
        <v>0</v>
      </c>
      <c r="K43" s="146">
        <v>0.2</v>
      </c>
      <c r="L43" s="146">
        <v>0.8</v>
      </c>
      <c r="M43" s="146">
        <v>8.8000000000000007</v>
      </c>
      <c r="N43" s="146">
        <v>9.6</v>
      </c>
      <c r="O43" s="146">
        <v>9.8000000000000007</v>
      </c>
      <c r="P43" s="147" t="s">
        <v>288</v>
      </c>
      <c r="Q43" s="34"/>
      <c r="R4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20.100000000000001" customHeight="1" x14ac:dyDescent="0.2">
      <c r="A44" s="142" t="s">
        <v>30</v>
      </c>
      <c r="B44" s="138">
        <v>10.199999999999999</v>
      </c>
      <c r="C44" s="139">
        <v>2.8</v>
      </c>
      <c r="D44" s="139">
        <v>15.6</v>
      </c>
      <c r="E44" s="139">
        <v>12.1</v>
      </c>
      <c r="F44" s="139">
        <v>167.1</v>
      </c>
      <c r="G44" s="139">
        <v>179.3</v>
      </c>
      <c r="H44" s="139">
        <v>194.8</v>
      </c>
      <c r="I44" s="138">
        <v>35.5</v>
      </c>
      <c r="J44" s="139">
        <v>10.6</v>
      </c>
      <c r="K44" s="139">
        <v>62.1</v>
      </c>
      <c r="L44" s="139">
        <v>47.2</v>
      </c>
      <c r="M44" s="140">
        <v>1001.4</v>
      </c>
      <c r="N44" s="140">
        <v>1048.5</v>
      </c>
      <c r="O44" s="151">
        <v>1110.7</v>
      </c>
      <c r="P44" s="150" t="s">
        <v>224</v>
      </c>
      <c r="Q44" s="34"/>
      <c r="R4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11.1" customHeight="1" x14ac:dyDescent="0.2">
      <c r="A45" s="144" t="s">
        <v>31</v>
      </c>
      <c r="B45" s="145">
        <v>0.1</v>
      </c>
      <c r="C45" s="146">
        <v>0</v>
      </c>
      <c r="D45" s="146">
        <v>0.2</v>
      </c>
      <c r="E45" s="146">
        <v>0.1</v>
      </c>
      <c r="F45" s="146">
        <v>3</v>
      </c>
      <c r="G45" s="146">
        <v>3.1</v>
      </c>
      <c r="H45" s="146">
        <v>3.3</v>
      </c>
      <c r="I45" s="145">
        <v>0.4</v>
      </c>
      <c r="J45" s="146">
        <v>0</v>
      </c>
      <c r="K45" s="146">
        <v>1.3</v>
      </c>
      <c r="L45" s="146">
        <v>0.5</v>
      </c>
      <c r="M45" s="152">
        <v>17.8</v>
      </c>
      <c r="N45" s="146">
        <v>18.2</v>
      </c>
      <c r="O45" s="146">
        <v>19.600000000000001</v>
      </c>
      <c r="P45" s="147" t="s">
        <v>225</v>
      </c>
      <c r="Q45" s="34"/>
      <c r="R45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11.1" customHeight="1" x14ac:dyDescent="0.2">
      <c r="A46" s="144" t="s">
        <v>32</v>
      </c>
      <c r="B46" s="145">
        <v>0.1</v>
      </c>
      <c r="C46" s="146">
        <v>0</v>
      </c>
      <c r="D46" s="146">
        <v>0.3</v>
      </c>
      <c r="E46" s="146">
        <v>0.1</v>
      </c>
      <c r="F46" s="146">
        <v>5.9</v>
      </c>
      <c r="G46" s="146">
        <v>6</v>
      </c>
      <c r="H46" s="146">
        <v>6.3</v>
      </c>
      <c r="I46" s="145">
        <v>0.3</v>
      </c>
      <c r="J46" s="146">
        <v>0.1</v>
      </c>
      <c r="K46" s="146">
        <v>1.3</v>
      </c>
      <c r="L46" s="146">
        <v>0.6</v>
      </c>
      <c r="M46" s="146">
        <v>57.9</v>
      </c>
      <c r="N46" s="146">
        <v>58.5</v>
      </c>
      <c r="O46" s="146">
        <v>59.9</v>
      </c>
      <c r="P46" s="147" t="s">
        <v>226</v>
      </c>
      <c r="Q46" s="34"/>
      <c r="R4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ht="11.1" customHeight="1" x14ac:dyDescent="0.2">
      <c r="A47" s="144" t="s">
        <v>33</v>
      </c>
      <c r="B47" s="145">
        <v>0.4</v>
      </c>
      <c r="C47" s="146">
        <v>0</v>
      </c>
      <c r="D47" s="146">
        <v>0.5</v>
      </c>
      <c r="E47" s="146">
        <v>0.6</v>
      </c>
      <c r="F47" s="146">
        <v>7.9</v>
      </c>
      <c r="G47" s="146">
        <v>8.4</v>
      </c>
      <c r="H47" s="146">
        <v>8.9</v>
      </c>
      <c r="I47" s="145">
        <v>2.5</v>
      </c>
      <c r="J47" s="146">
        <v>0.3</v>
      </c>
      <c r="K47" s="146">
        <v>3.2</v>
      </c>
      <c r="L47" s="146">
        <v>3.6</v>
      </c>
      <c r="M47" s="146">
        <v>52.2</v>
      </c>
      <c r="N47" s="146">
        <v>55.8</v>
      </c>
      <c r="O47" s="146">
        <v>59</v>
      </c>
      <c r="P47" s="147" t="s">
        <v>227</v>
      </c>
      <c r="Q47" s="34"/>
      <c r="R47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ht="11.1" customHeight="1" x14ac:dyDescent="0.2">
      <c r="A48" s="144" t="s">
        <v>34</v>
      </c>
      <c r="B48" s="145">
        <v>0.3</v>
      </c>
      <c r="C48" s="146">
        <v>0</v>
      </c>
      <c r="D48" s="146">
        <v>0.3</v>
      </c>
      <c r="E48" s="146">
        <v>0.1</v>
      </c>
      <c r="F48" s="146">
        <v>1.1000000000000001</v>
      </c>
      <c r="G48" s="146">
        <v>1.2</v>
      </c>
      <c r="H48" s="146">
        <v>1.5</v>
      </c>
      <c r="I48" s="145">
        <v>0.7</v>
      </c>
      <c r="J48" s="146">
        <v>0</v>
      </c>
      <c r="K48" s="146">
        <v>0.8</v>
      </c>
      <c r="L48" s="146">
        <v>0.4</v>
      </c>
      <c r="M48" s="146">
        <v>5.9</v>
      </c>
      <c r="N48" s="146">
        <v>6.4</v>
      </c>
      <c r="O48" s="146">
        <v>7.2</v>
      </c>
      <c r="P48" s="147" t="s">
        <v>228</v>
      </c>
      <c r="Q48" s="34"/>
      <c r="R4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2" ht="14.25" x14ac:dyDescent="0.2">
      <c r="A49" s="148" t="s">
        <v>35</v>
      </c>
      <c r="B49" s="145">
        <v>0</v>
      </c>
      <c r="C49" s="146">
        <v>0</v>
      </c>
      <c r="D49" s="146">
        <v>0</v>
      </c>
      <c r="E49" s="146">
        <v>0</v>
      </c>
      <c r="F49" s="146">
        <v>0.3</v>
      </c>
      <c r="G49" s="146">
        <v>0.3</v>
      </c>
      <c r="H49" s="146">
        <v>0.3</v>
      </c>
      <c r="I49" s="145">
        <v>0</v>
      </c>
      <c r="J49" s="146">
        <v>0</v>
      </c>
      <c r="K49" s="146">
        <v>0.1</v>
      </c>
      <c r="L49" s="146">
        <v>0</v>
      </c>
      <c r="M49" s="146">
        <v>1.5</v>
      </c>
      <c r="N49" s="146">
        <v>1.5</v>
      </c>
      <c r="O49" s="146">
        <v>1.6</v>
      </c>
      <c r="P49" s="149" t="s">
        <v>229</v>
      </c>
      <c r="Q49" s="36"/>
      <c r="R49"/>
      <c r="S49" s="34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7"/>
      <c r="AF49" s="37"/>
    </row>
    <row r="50" spans="1:32" ht="11.1" customHeight="1" x14ac:dyDescent="0.2">
      <c r="A50" s="148" t="s">
        <v>36</v>
      </c>
      <c r="B50" s="145">
        <v>0.5</v>
      </c>
      <c r="C50" s="146">
        <v>0</v>
      </c>
      <c r="D50" s="146">
        <v>0.6</v>
      </c>
      <c r="E50" s="146">
        <v>0.5</v>
      </c>
      <c r="F50" s="146">
        <v>7.9</v>
      </c>
      <c r="G50" s="146">
        <v>8.4</v>
      </c>
      <c r="H50" s="146">
        <v>9</v>
      </c>
      <c r="I50" s="145">
        <v>1.2</v>
      </c>
      <c r="J50" s="146">
        <v>0.1</v>
      </c>
      <c r="K50" s="146">
        <v>1.8</v>
      </c>
      <c r="L50" s="146">
        <v>1.9</v>
      </c>
      <c r="M50" s="146">
        <v>34.5</v>
      </c>
      <c r="N50" s="146">
        <v>36.4</v>
      </c>
      <c r="O50" s="146">
        <v>38.200000000000003</v>
      </c>
      <c r="P50" s="149" t="s">
        <v>230</v>
      </c>
      <c r="Q50" s="36"/>
      <c r="R50"/>
      <c r="S50" s="34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7"/>
      <c r="AF50" s="37"/>
    </row>
    <row r="51" spans="1:32" ht="11.1" customHeight="1" x14ac:dyDescent="0.2">
      <c r="A51" s="144" t="s">
        <v>167</v>
      </c>
      <c r="B51" s="145"/>
      <c r="C51" s="146"/>
      <c r="D51" s="146"/>
      <c r="E51" s="146"/>
      <c r="F51" s="146"/>
      <c r="G51" s="146"/>
      <c r="H51" s="146"/>
      <c r="I51" s="145"/>
      <c r="J51" s="146"/>
      <c r="K51" s="146"/>
      <c r="L51" s="146"/>
      <c r="M51" s="146"/>
      <c r="N51" s="146"/>
      <c r="O51" s="146"/>
      <c r="P51" s="147" t="s">
        <v>231</v>
      </c>
      <c r="Q51" s="36"/>
      <c r="R51"/>
      <c r="S51" s="34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7"/>
      <c r="AF51" s="37"/>
    </row>
    <row r="52" spans="1:32" ht="11.1" customHeight="1" x14ac:dyDescent="0.2">
      <c r="A52" s="144" t="s">
        <v>37</v>
      </c>
      <c r="B52" s="145">
        <v>0.2</v>
      </c>
      <c r="C52" s="146">
        <v>0</v>
      </c>
      <c r="D52" s="146">
        <v>0.2</v>
      </c>
      <c r="E52" s="146">
        <v>0.2</v>
      </c>
      <c r="F52" s="146">
        <v>2.2999999999999998</v>
      </c>
      <c r="G52" s="146">
        <v>2.4</v>
      </c>
      <c r="H52" s="146">
        <v>2.7</v>
      </c>
      <c r="I52" s="145">
        <v>0.4</v>
      </c>
      <c r="J52" s="146">
        <v>0</v>
      </c>
      <c r="K52" s="146">
        <v>0.5</v>
      </c>
      <c r="L52" s="146">
        <v>0.5</v>
      </c>
      <c r="M52" s="146">
        <v>11</v>
      </c>
      <c r="N52" s="146">
        <v>11.6</v>
      </c>
      <c r="O52" s="146">
        <v>12.1</v>
      </c>
      <c r="P52" s="147" t="s">
        <v>232</v>
      </c>
      <c r="Q52" s="36"/>
      <c r="R52"/>
      <c r="S52" s="34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7"/>
      <c r="AF52" s="37"/>
    </row>
    <row r="53" spans="1:32" ht="11.1" customHeight="1" x14ac:dyDescent="0.2">
      <c r="A53" s="144" t="s">
        <v>38</v>
      </c>
      <c r="B53" s="145">
        <v>0.1</v>
      </c>
      <c r="C53" s="146" t="s">
        <v>274</v>
      </c>
      <c r="D53" s="146">
        <v>0.1</v>
      </c>
      <c r="E53" s="146">
        <v>0.2</v>
      </c>
      <c r="F53" s="146">
        <v>1.9</v>
      </c>
      <c r="G53" s="146">
        <v>2.1</v>
      </c>
      <c r="H53" s="146">
        <v>2.2000000000000002</v>
      </c>
      <c r="I53" s="145">
        <v>0.4</v>
      </c>
      <c r="J53" s="146">
        <v>0</v>
      </c>
      <c r="K53" s="146">
        <v>0.7</v>
      </c>
      <c r="L53" s="146">
        <v>0.5</v>
      </c>
      <c r="M53" s="146">
        <v>7</v>
      </c>
      <c r="N53" s="146">
        <v>7.5</v>
      </c>
      <c r="O53" s="146">
        <v>8.1999999999999993</v>
      </c>
      <c r="P53" s="147" t="s">
        <v>233</v>
      </c>
      <c r="Q53" s="36"/>
      <c r="R53"/>
      <c r="S53" s="34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7"/>
      <c r="AF53" s="37"/>
    </row>
    <row r="54" spans="1:32" ht="11.1" customHeight="1" x14ac:dyDescent="0.2">
      <c r="A54" s="144" t="s">
        <v>39</v>
      </c>
      <c r="B54" s="145">
        <v>0</v>
      </c>
      <c r="C54" s="146">
        <v>0</v>
      </c>
      <c r="D54" s="146">
        <v>0</v>
      </c>
      <c r="E54" s="146">
        <v>0</v>
      </c>
      <c r="F54" s="146">
        <v>1.2</v>
      </c>
      <c r="G54" s="146">
        <v>1.2</v>
      </c>
      <c r="H54" s="146">
        <v>1.3</v>
      </c>
      <c r="I54" s="145">
        <v>0.1</v>
      </c>
      <c r="J54" s="146">
        <v>0</v>
      </c>
      <c r="K54" s="146">
        <v>0.1</v>
      </c>
      <c r="L54" s="146">
        <v>0.2</v>
      </c>
      <c r="M54" s="146">
        <v>4.5</v>
      </c>
      <c r="N54" s="146">
        <v>4.5999999999999996</v>
      </c>
      <c r="O54" s="146">
        <v>4.8</v>
      </c>
      <c r="P54" s="147" t="s">
        <v>234</v>
      </c>
      <c r="Q54" s="36"/>
      <c r="R54"/>
      <c r="S54" s="34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7"/>
      <c r="AF54" s="37"/>
    </row>
    <row r="55" spans="1:32" ht="11.1" customHeight="1" x14ac:dyDescent="0.2">
      <c r="A55" s="144" t="s">
        <v>40</v>
      </c>
      <c r="B55" s="145">
        <v>0.1</v>
      </c>
      <c r="C55" s="146">
        <v>0</v>
      </c>
      <c r="D55" s="146">
        <v>0.1</v>
      </c>
      <c r="E55" s="146">
        <v>0.1</v>
      </c>
      <c r="F55" s="146">
        <v>2.5</v>
      </c>
      <c r="G55" s="146">
        <v>2.6</v>
      </c>
      <c r="H55" s="146">
        <v>2.7</v>
      </c>
      <c r="I55" s="145">
        <v>0.3</v>
      </c>
      <c r="J55" s="146">
        <v>0</v>
      </c>
      <c r="K55" s="146">
        <v>0.4</v>
      </c>
      <c r="L55" s="146">
        <v>0.7</v>
      </c>
      <c r="M55" s="146">
        <v>11.6</v>
      </c>
      <c r="N55" s="146">
        <v>12.3</v>
      </c>
      <c r="O55" s="146">
        <v>12.7</v>
      </c>
      <c r="P55" s="147" t="s">
        <v>235</v>
      </c>
      <c r="Q55" s="36"/>
      <c r="R55"/>
      <c r="S55" s="34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7"/>
      <c r="AF55" s="37"/>
    </row>
    <row r="56" spans="1:32" ht="11.1" customHeight="1" x14ac:dyDescent="0.2">
      <c r="A56" s="144" t="s">
        <v>41</v>
      </c>
      <c r="B56" s="145">
        <v>0</v>
      </c>
      <c r="C56" s="146">
        <v>0</v>
      </c>
      <c r="D56" s="146">
        <v>0.1</v>
      </c>
      <c r="E56" s="146">
        <v>0.1</v>
      </c>
      <c r="F56" s="146">
        <v>0.9</v>
      </c>
      <c r="G56" s="146">
        <v>1</v>
      </c>
      <c r="H56" s="146">
        <v>1</v>
      </c>
      <c r="I56" s="145">
        <v>0.2</v>
      </c>
      <c r="J56" s="146">
        <v>0</v>
      </c>
      <c r="K56" s="146">
        <v>0.4</v>
      </c>
      <c r="L56" s="146">
        <v>0.2</v>
      </c>
      <c r="M56" s="146">
        <v>5.2</v>
      </c>
      <c r="N56" s="146">
        <v>5.4</v>
      </c>
      <c r="O56" s="146">
        <v>5.8</v>
      </c>
      <c r="P56" s="147" t="s">
        <v>236</v>
      </c>
      <c r="Q56" s="36"/>
      <c r="R56"/>
      <c r="S56" s="34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7"/>
      <c r="AF56" s="37"/>
    </row>
    <row r="57" spans="1:32" ht="11.1" customHeight="1" x14ac:dyDescent="0.2">
      <c r="A57" s="144" t="s">
        <v>42</v>
      </c>
      <c r="B57" s="145">
        <v>0.2</v>
      </c>
      <c r="C57" s="146">
        <v>0</v>
      </c>
      <c r="D57" s="146">
        <v>0.2</v>
      </c>
      <c r="E57" s="146">
        <v>0.3</v>
      </c>
      <c r="F57" s="146">
        <v>3.9</v>
      </c>
      <c r="G57" s="146">
        <v>4.2</v>
      </c>
      <c r="H57" s="146">
        <v>4.4000000000000004</v>
      </c>
      <c r="I57" s="145">
        <v>0.6</v>
      </c>
      <c r="J57" s="146">
        <v>0.1</v>
      </c>
      <c r="K57" s="146">
        <v>0.9</v>
      </c>
      <c r="L57" s="146">
        <v>1.2</v>
      </c>
      <c r="M57" s="146">
        <v>23.4</v>
      </c>
      <c r="N57" s="146">
        <v>24.6</v>
      </c>
      <c r="O57" s="146">
        <v>25.5</v>
      </c>
      <c r="P57" s="147" t="s">
        <v>289</v>
      </c>
      <c r="Q57" s="36"/>
      <c r="R57"/>
      <c r="S57" s="34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7"/>
      <c r="AF57" s="37"/>
    </row>
    <row r="58" spans="1:32" ht="11.1" customHeight="1" x14ac:dyDescent="0.2">
      <c r="A58" s="144" t="s">
        <v>43</v>
      </c>
      <c r="B58" s="145">
        <v>0</v>
      </c>
      <c r="C58" s="146">
        <v>0.1</v>
      </c>
      <c r="D58" s="146">
        <v>0.1</v>
      </c>
      <c r="E58" s="146">
        <v>0.1</v>
      </c>
      <c r="F58" s="146">
        <v>1.4</v>
      </c>
      <c r="G58" s="146">
        <v>1.5</v>
      </c>
      <c r="H58" s="146">
        <v>1.6</v>
      </c>
      <c r="I58" s="145">
        <v>0.1</v>
      </c>
      <c r="J58" s="146">
        <v>0.2</v>
      </c>
      <c r="K58" s="146">
        <v>0.6</v>
      </c>
      <c r="L58" s="146">
        <v>0.3</v>
      </c>
      <c r="M58" s="146">
        <v>9.1999999999999993</v>
      </c>
      <c r="N58" s="146">
        <v>9.5</v>
      </c>
      <c r="O58" s="146">
        <v>10.1</v>
      </c>
      <c r="P58" s="147" t="s">
        <v>237</v>
      </c>
      <c r="Q58" s="36"/>
      <c r="R58"/>
      <c r="S58" s="34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7"/>
      <c r="AF58" s="37"/>
    </row>
    <row r="59" spans="1:32" ht="11.1" customHeight="1" x14ac:dyDescent="0.2">
      <c r="A59" s="144" t="s">
        <v>44</v>
      </c>
      <c r="B59" s="145">
        <v>2.9</v>
      </c>
      <c r="C59" s="146">
        <v>0.2</v>
      </c>
      <c r="D59" s="146">
        <v>3.4</v>
      </c>
      <c r="E59" s="146">
        <v>2.2000000000000002</v>
      </c>
      <c r="F59" s="146">
        <v>23.2</v>
      </c>
      <c r="G59" s="146">
        <v>25.3</v>
      </c>
      <c r="H59" s="146">
        <v>28.7</v>
      </c>
      <c r="I59" s="145">
        <v>8.6999999999999993</v>
      </c>
      <c r="J59" s="146">
        <v>0.5</v>
      </c>
      <c r="K59" s="146">
        <v>11</v>
      </c>
      <c r="L59" s="146">
        <v>7.9</v>
      </c>
      <c r="M59" s="146">
        <v>112</v>
      </c>
      <c r="N59" s="146">
        <v>119.9</v>
      </c>
      <c r="O59" s="146">
        <v>130.9</v>
      </c>
      <c r="P59" s="147" t="s">
        <v>238</v>
      </c>
      <c r="Q59" s="36"/>
      <c r="R59"/>
      <c r="S59" s="34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7"/>
    </row>
    <row r="60" spans="1:32" ht="11.1" customHeight="1" x14ac:dyDescent="0.2">
      <c r="A60" s="144" t="s">
        <v>45</v>
      </c>
      <c r="B60" s="145">
        <v>0.3</v>
      </c>
      <c r="C60" s="146">
        <v>0</v>
      </c>
      <c r="D60" s="146">
        <v>0.4</v>
      </c>
      <c r="E60" s="146">
        <v>0.5</v>
      </c>
      <c r="F60" s="146">
        <v>5.3</v>
      </c>
      <c r="G60" s="146">
        <v>5.8</v>
      </c>
      <c r="H60" s="146">
        <v>6.2</v>
      </c>
      <c r="I60" s="145">
        <v>1</v>
      </c>
      <c r="J60" s="146">
        <v>0.1</v>
      </c>
      <c r="K60" s="146">
        <v>1.2</v>
      </c>
      <c r="L60" s="146">
        <v>2.1</v>
      </c>
      <c r="M60" s="146">
        <v>31.6</v>
      </c>
      <c r="N60" s="146">
        <v>33.700000000000003</v>
      </c>
      <c r="O60" s="146">
        <v>35</v>
      </c>
      <c r="P60" s="147" t="s">
        <v>239</v>
      </c>
      <c r="Q60" s="36"/>
      <c r="R60"/>
      <c r="S60" s="34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7"/>
      <c r="AF60" s="37"/>
    </row>
    <row r="61" spans="1:32" ht="11.1" customHeight="1" x14ac:dyDescent="0.2">
      <c r="A61" s="144" t="s">
        <v>46</v>
      </c>
      <c r="B61" s="145">
        <v>0.1</v>
      </c>
      <c r="C61" s="146">
        <v>0.1</v>
      </c>
      <c r="D61" s="146">
        <v>0.2</v>
      </c>
      <c r="E61" s="146">
        <v>0.2</v>
      </c>
      <c r="F61" s="146">
        <v>2.5</v>
      </c>
      <c r="G61" s="146">
        <v>2.7</v>
      </c>
      <c r="H61" s="146">
        <v>2.8</v>
      </c>
      <c r="I61" s="145">
        <v>0.3</v>
      </c>
      <c r="J61" s="146">
        <v>0.1</v>
      </c>
      <c r="K61" s="146">
        <v>0.5</v>
      </c>
      <c r="L61" s="146">
        <v>0.4</v>
      </c>
      <c r="M61" s="146">
        <v>11.3</v>
      </c>
      <c r="N61" s="146">
        <v>11.7</v>
      </c>
      <c r="O61" s="146">
        <v>12.2</v>
      </c>
      <c r="P61" s="147" t="s">
        <v>240</v>
      </c>
      <c r="Q61" s="36"/>
      <c r="R61"/>
      <c r="S61" s="34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7"/>
      <c r="AF61" s="37"/>
    </row>
    <row r="62" spans="1:32" ht="11.1" customHeight="1" x14ac:dyDescent="0.2">
      <c r="A62" s="153" t="s">
        <v>47</v>
      </c>
      <c r="B62" s="154">
        <v>2.7</v>
      </c>
      <c r="C62" s="155">
        <v>0.1</v>
      </c>
      <c r="D62" s="155">
        <v>3</v>
      </c>
      <c r="E62" s="155">
        <v>1.3</v>
      </c>
      <c r="F62" s="155">
        <v>21</v>
      </c>
      <c r="G62" s="155">
        <v>22.3</v>
      </c>
      <c r="H62" s="155">
        <v>25.3</v>
      </c>
      <c r="I62" s="154">
        <v>7.1</v>
      </c>
      <c r="J62" s="155">
        <v>0.3</v>
      </c>
      <c r="K62" s="155">
        <v>9.5</v>
      </c>
      <c r="L62" s="155">
        <v>4.9000000000000004</v>
      </c>
      <c r="M62" s="156">
        <v>141.9</v>
      </c>
      <c r="N62" s="156">
        <v>146.80000000000001</v>
      </c>
      <c r="O62" s="157">
        <v>156.4</v>
      </c>
      <c r="P62" s="158" t="s">
        <v>241</v>
      </c>
      <c r="Q62" s="36"/>
      <c r="R62"/>
      <c r="S62" s="34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7"/>
      <c r="AF62" s="37"/>
    </row>
    <row r="63" spans="1:32" ht="11.1" customHeight="1" x14ac:dyDescent="0.2">
      <c r="A63" s="178"/>
      <c r="B63" s="176"/>
      <c r="C63" s="176"/>
      <c r="D63" s="177"/>
      <c r="E63" s="176"/>
      <c r="F63" s="175"/>
      <c r="G63" s="175"/>
      <c r="H63" s="174"/>
      <c r="I63" s="174"/>
      <c r="J63" s="175"/>
      <c r="K63" s="174"/>
      <c r="L63" s="175"/>
      <c r="M63" s="175"/>
      <c r="N63" s="175"/>
      <c r="O63" s="174"/>
      <c r="P63" s="173"/>
      <c r="Q63" s="38"/>
      <c r="R63"/>
      <c r="S63" s="34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7"/>
      <c r="AF63" s="37"/>
    </row>
    <row r="64" spans="1:32" ht="11.1" customHeight="1" x14ac:dyDescent="0.2">
      <c r="A64" s="178"/>
      <c r="B64" s="176"/>
      <c r="C64" s="176"/>
      <c r="D64" s="177"/>
      <c r="E64" s="176"/>
      <c r="F64" s="175"/>
      <c r="G64" s="175"/>
      <c r="H64" s="174"/>
      <c r="I64" s="174"/>
      <c r="J64" s="175"/>
      <c r="K64" s="174"/>
      <c r="L64" s="175"/>
      <c r="M64" s="175"/>
      <c r="N64" s="175"/>
      <c r="O64" s="174"/>
      <c r="P64" s="173"/>
      <c r="Q64" s="38"/>
      <c r="R64"/>
      <c r="S64" s="34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7"/>
      <c r="AF64" s="37"/>
    </row>
    <row r="65" spans="1:32" ht="11.1" customHeight="1" x14ac:dyDescent="0.2">
      <c r="A65" s="178"/>
      <c r="B65" s="176"/>
      <c r="C65" s="176"/>
      <c r="D65" s="177"/>
      <c r="E65" s="176"/>
      <c r="F65" s="175"/>
      <c r="G65" s="175"/>
      <c r="H65" s="174"/>
      <c r="I65" s="174"/>
      <c r="J65" s="175"/>
      <c r="K65" s="174"/>
      <c r="L65" s="175"/>
      <c r="M65" s="175"/>
      <c r="N65" s="175"/>
      <c r="O65" s="174"/>
      <c r="P65" s="173"/>
      <c r="Q65" s="38"/>
      <c r="R65"/>
      <c r="S65" s="34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7"/>
      <c r="AF65" s="37"/>
    </row>
    <row r="66" spans="1:32" ht="11.1" customHeight="1" thickBot="1" x14ac:dyDescent="0.25">
      <c r="A66" s="172" t="s">
        <v>329</v>
      </c>
      <c r="B66" s="171"/>
      <c r="C66" s="171"/>
      <c r="D66" s="170"/>
      <c r="E66" s="171"/>
      <c r="F66" s="171"/>
      <c r="G66" s="171"/>
      <c r="H66" s="170"/>
      <c r="I66" s="170"/>
      <c r="J66" s="171"/>
      <c r="K66" s="170"/>
      <c r="L66" s="171"/>
      <c r="M66" s="171"/>
      <c r="N66" s="171"/>
      <c r="O66" s="170"/>
      <c r="P66" s="169" t="s">
        <v>328</v>
      </c>
      <c r="Q66" s="38"/>
      <c r="R66"/>
      <c r="S66" s="34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7"/>
      <c r="AF66" s="37"/>
    </row>
    <row r="67" spans="1:32" ht="11.1" customHeight="1" thickTop="1" x14ac:dyDescent="0.2">
      <c r="A67" s="217" t="s">
        <v>272</v>
      </c>
      <c r="B67" s="211" t="s">
        <v>182</v>
      </c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3"/>
      <c r="P67" s="214" t="s">
        <v>273</v>
      </c>
      <c r="Q67" s="38"/>
      <c r="R67"/>
      <c r="S67" s="34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7"/>
      <c r="AF67" s="37"/>
    </row>
    <row r="68" spans="1:32" ht="11.1" customHeight="1" x14ac:dyDescent="0.2">
      <c r="A68" s="218"/>
      <c r="B68" s="196" t="s">
        <v>183</v>
      </c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8"/>
      <c r="P68" s="215"/>
      <c r="Q68" s="38"/>
      <c r="R68"/>
      <c r="S68" s="34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7"/>
      <c r="AF68" s="37"/>
    </row>
    <row r="69" spans="1:32" ht="20.100000000000001" customHeight="1" x14ac:dyDescent="0.2">
      <c r="A69" s="218"/>
      <c r="B69" s="193" t="s">
        <v>327</v>
      </c>
      <c r="C69" s="194"/>
      <c r="D69" s="194"/>
      <c r="E69" s="194"/>
      <c r="F69" s="194"/>
      <c r="G69" s="194"/>
      <c r="H69" s="195"/>
      <c r="I69" s="193" t="s">
        <v>326</v>
      </c>
      <c r="J69" s="194"/>
      <c r="K69" s="194"/>
      <c r="L69" s="194"/>
      <c r="M69" s="194"/>
      <c r="N69" s="194"/>
      <c r="O69" s="195"/>
      <c r="P69" s="215"/>
      <c r="Q69" s="34"/>
      <c r="R69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2" ht="11.1" customHeight="1" x14ac:dyDescent="0.2">
      <c r="A70" s="218"/>
      <c r="B70" s="196"/>
      <c r="C70" s="197"/>
      <c r="D70" s="197"/>
      <c r="E70" s="197"/>
      <c r="F70" s="197"/>
      <c r="G70" s="197"/>
      <c r="H70" s="198"/>
      <c r="I70" s="196"/>
      <c r="J70" s="197"/>
      <c r="K70" s="197"/>
      <c r="L70" s="197"/>
      <c r="M70" s="197"/>
      <c r="N70" s="197"/>
      <c r="O70" s="198"/>
      <c r="P70" s="215"/>
      <c r="Q70" s="38"/>
      <c r="R70"/>
      <c r="S70" s="34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7"/>
      <c r="AF70" s="37"/>
    </row>
    <row r="71" spans="1:32" ht="11.1" customHeight="1" x14ac:dyDescent="0.2">
      <c r="A71" s="218"/>
      <c r="B71" s="205" t="s">
        <v>184</v>
      </c>
      <c r="C71" s="206"/>
      <c r="D71" s="207"/>
      <c r="E71" s="205" t="s">
        <v>185</v>
      </c>
      <c r="F71" s="206"/>
      <c r="G71" s="207"/>
      <c r="H71" s="16"/>
      <c r="I71" s="205" t="s">
        <v>184</v>
      </c>
      <c r="J71" s="206"/>
      <c r="K71" s="207"/>
      <c r="L71" s="205" t="s">
        <v>185</v>
      </c>
      <c r="M71" s="206"/>
      <c r="N71" s="207"/>
      <c r="O71" s="17"/>
      <c r="P71" s="215"/>
      <c r="Q71" s="38"/>
      <c r="R71"/>
      <c r="S71" s="34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7"/>
      <c r="AF71" s="37"/>
    </row>
    <row r="72" spans="1:32" ht="11.1" customHeight="1" x14ac:dyDescent="0.2">
      <c r="A72" s="218"/>
      <c r="B72" s="202" t="s">
        <v>186</v>
      </c>
      <c r="C72" s="203"/>
      <c r="D72" s="204"/>
      <c r="E72" s="196" t="s">
        <v>187</v>
      </c>
      <c r="F72" s="197"/>
      <c r="G72" s="198"/>
      <c r="H72" s="18"/>
      <c r="I72" s="202" t="s">
        <v>186</v>
      </c>
      <c r="J72" s="203"/>
      <c r="K72" s="204"/>
      <c r="L72" s="196" t="s">
        <v>187</v>
      </c>
      <c r="M72" s="197"/>
      <c r="N72" s="198"/>
      <c r="O72" s="17"/>
      <c r="P72" s="215"/>
      <c r="Q72" s="38"/>
      <c r="R72"/>
      <c r="S72" s="34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7"/>
      <c r="AF72" s="37"/>
    </row>
    <row r="73" spans="1:32" ht="19.5" customHeight="1" x14ac:dyDescent="0.2">
      <c r="A73" s="218"/>
      <c r="B73" s="19" t="s">
        <v>188</v>
      </c>
      <c r="C73" s="20" t="s">
        <v>189</v>
      </c>
      <c r="D73" s="21"/>
      <c r="E73" s="22" t="s">
        <v>188</v>
      </c>
      <c r="F73" s="23" t="s">
        <v>189</v>
      </c>
      <c r="G73" s="24"/>
      <c r="H73" s="25" t="s">
        <v>190</v>
      </c>
      <c r="I73" s="19" t="s">
        <v>188</v>
      </c>
      <c r="J73" s="20" t="s">
        <v>189</v>
      </c>
      <c r="K73" s="21"/>
      <c r="L73" s="22" t="s">
        <v>188</v>
      </c>
      <c r="M73" s="26" t="s">
        <v>189</v>
      </c>
      <c r="N73" s="21"/>
      <c r="O73" s="135" t="s">
        <v>190</v>
      </c>
      <c r="P73" s="215"/>
      <c r="Q73" s="34"/>
      <c r="R73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2" x14ac:dyDescent="0.2">
      <c r="A74" s="218"/>
      <c r="B74" s="27" t="s">
        <v>191</v>
      </c>
      <c r="C74" s="28" t="s">
        <v>192</v>
      </c>
      <c r="D74" s="136" t="s">
        <v>193</v>
      </c>
      <c r="E74" s="29"/>
      <c r="F74" s="29"/>
      <c r="G74" s="135" t="s">
        <v>193</v>
      </c>
      <c r="H74" s="25"/>
      <c r="I74" s="136" t="s">
        <v>191</v>
      </c>
      <c r="J74" s="28" t="s">
        <v>192</v>
      </c>
      <c r="K74" s="136" t="s">
        <v>193</v>
      </c>
      <c r="L74" s="29"/>
      <c r="M74" s="29"/>
      <c r="N74" s="136" t="s">
        <v>193</v>
      </c>
      <c r="O74" s="135"/>
      <c r="P74" s="215"/>
      <c r="Q74" s="37"/>
      <c r="R74" s="37"/>
      <c r="S74" s="37"/>
      <c r="T74" s="37"/>
      <c r="U74" s="37"/>
      <c r="V74" s="37"/>
      <c r="W74" s="36"/>
      <c r="X74" s="36"/>
      <c r="Y74" s="36"/>
      <c r="Z74" s="36"/>
      <c r="AA74" s="36"/>
      <c r="AB74" s="36"/>
      <c r="AC74" s="36"/>
      <c r="AD74" s="36"/>
      <c r="AE74" s="37"/>
      <c r="AF74" s="37"/>
    </row>
    <row r="75" spans="1:32" x14ac:dyDescent="0.2">
      <c r="A75" s="218"/>
      <c r="B75" s="30" t="s">
        <v>194</v>
      </c>
      <c r="C75" s="28"/>
      <c r="D75" s="136"/>
      <c r="E75" s="25" t="s">
        <v>192</v>
      </c>
      <c r="F75" s="25" t="s">
        <v>195</v>
      </c>
      <c r="G75" s="135"/>
      <c r="H75" s="30" t="s">
        <v>196</v>
      </c>
      <c r="I75" s="21" t="s">
        <v>194</v>
      </c>
      <c r="J75" s="28"/>
      <c r="K75" s="136"/>
      <c r="L75" s="25" t="s">
        <v>192</v>
      </c>
      <c r="M75" s="25" t="s">
        <v>195</v>
      </c>
      <c r="N75" s="136"/>
      <c r="O75" s="24" t="s">
        <v>196</v>
      </c>
      <c r="P75" s="21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x14ac:dyDescent="0.2">
      <c r="A76" s="218"/>
      <c r="B76" s="30" t="s">
        <v>197</v>
      </c>
      <c r="C76" s="28" t="s">
        <v>188</v>
      </c>
      <c r="D76" s="21" t="s">
        <v>198</v>
      </c>
      <c r="E76" s="30" t="s">
        <v>199</v>
      </c>
      <c r="F76" s="30" t="s">
        <v>200</v>
      </c>
      <c r="G76" s="24" t="s">
        <v>198</v>
      </c>
      <c r="H76" s="30" t="s">
        <v>201</v>
      </c>
      <c r="I76" s="30" t="s">
        <v>197</v>
      </c>
      <c r="J76" s="28" t="s">
        <v>188</v>
      </c>
      <c r="K76" s="21" t="s">
        <v>198</v>
      </c>
      <c r="L76" s="30" t="s">
        <v>199</v>
      </c>
      <c r="M76" s="30" t="s">
        <v>200</v>
      </c>
      <c r="N76" s="21" t="s">
        <v>198</v>
      </c>
      <c r="O76" s="24" t="s">
        <v>201</v>
      </c>
      <c r="P76" s="215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x14ac:dyDescent="0.2">
      <c r="A77" s="219"/>
      <c r="B77" s="31" t="s">
        <v>202</v>
      </c>
      <c r="C77" s="31" t="s">
        <v>203</v>
      </c>
      <c r="D77" s="134"/>
      <c r="E77" s="31"/>
      <c r="F77" s="31"/>
      <c r="G77" s="133"/>
      <c r="H77" s="31"/>
      <c r="I77" s="134" t="s">
        <v>202</v>
      </c>
      <c r="J77" s="31" t="s">
        <v>203</v>
      </c>
      <c r="K77" s="134"/>
      <c r="L77" s="31"/>
      <c r="M77" s="31"/>
      <c r="N77" s="134"/>
      <c r="O77" s="32"/>
      <c r="P77" s="216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ht="14.25" x14ac:dyDescent="0.2">
      <c r="A78" s="159" t="s">
        <v>49</v>
      </c>
      <c r="B78" s="160">
        <v>0.3</v>
      </c>
      <c r="C78" s="161">
        <v>0</v>
      </c>
      <c r="D78" s="161">
        <v>0.5</v>
      </c>
      <c r="E78" s="161">
        <v>0.2</v>
      </c>
      <c r="F78" s="161">
        <v>2.4</v>
      </c>
      <c r="G78" s="161">
        <v>2.6</v>
      </c>
      <c r="H78" s="161">
        <v>3.1</v>
      </c>
      <c r="I78" s="160">
        <v>1.6</v>
      </c>
      <c r="J78" s="161">
        <v>0</v>
      </c>
      <c r="K78" s="161">
        <v>2.7</v>
      </c>
      <c r="L78" s="161">
        <v>1</v>
      </c>
      <c r="M78" s="161">
        <v>17.3</v>
      </c>
      <c r="N78" s="161">
        <v>18.3</v>
      </c>
      <c r="O78" s="161">
        <v>21</v>
      </c>
      <c r="P78" s="162" t="s">
        <v>243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ht="14.25" x14ac:dyDescent="0.2">
      <c r="A79" s="159" t="s">
        <v>50</v>
      </c>
      <c r="B79" s="161">
        <v>0</v>
      </c>
      <c r="C79" s="161">
        <v>0</v>
      </c>
      <c r="D79" s="161">
        <v>0</v>
      </c>
      <c r="E79" s="161">
        <v>0</v>
      </c>
      <c r="F79" s="161">
        <v>0.6</v>
      </c>
      <c r="G79" s="161">
        <v>0.6</v>
      </c>
      <c r="H79" s="161">
        <v>0.6</v>
      </c>
      <c r="I79" s="160">
        <v>0.1</v>
      </c>
      <c r="J79" s="161">
        <v>0</v>
      </c>
      <c r="K79" s="161">
        <v>0.1</v>
      </c>
      <c r="L79" s="161">
        <v>0</v>
      </c>
      <c r="M79" s="161">
        <v>3.2</v>
      </c>
      <c r="N79" s="161">
        <v>3.3</v>
      </c>
      <c r="O79" s="161">
        <v>3.3</v>
      </c>
      <c r="P79" s="147" t="s">
        <v>244</v>
      </c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ht="14.25" x14ac:dyDescent="0.2">
      <c r="A80" s="159" t="s">
        <v>51</v>
      </c>
      <c r="B80" s="160">
        <v>0</v>
      </c>
      <c r="C80" s="161">
        <v>0</v>
      </c>
      <c r="D80" s="161">
        <v>0</v>
      </c>
      <c r="E80" s="161">
        <v>0</v>
      </c>
      <c r="F80" s="161">
        <v>0.8</v>
      </c>
      <c r="G80" s="161">
        <v>0.8</v>
      </c>
      <c r="H80" s="161">
        <v>0.9</v>
      </c>
      <c r="I80" s="160">
        <v>0.1</v>
      </c>
      <c r="J80" s="161">
        <v>0</v>
      </c>
      <c r="K80" s="161">
        <v>0.2</v>
      </c>
      <c r="L80" s="161">
        <v>0.1</v>
      </c>
      <c r="M80" s="161">
        <v>4.4000000000000004</v>
      </c>
      <c r="N80" s="161">
        <v>4.5</v>
      </c>
      <c r="O80" s="161">
        <v>4.7</v>
      </c>
      <c r="P80" s="147" t="s">
        <v>245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ht="14.25" x14ac:dyDescent="0.2">
      <c r="A81" s="159" t="s">
        <v>52</v>
      </c>
      <c r="B81" s="160">
        <v>0</v>
      </c>
      <c r="C81" s="161">
        <v>0</v>
      </c>
      <c r="D81" s="161">
        <v>0.1</v>
      </c>
      <c r="E81" s="161">
        <v>0</v>
      </c>
      <c r="F81" s="161">
        <v>1</v>
      </c>
      <c r="G81" s="161">
        <v>1</v>
      </c>
      <c r="H81" s="161">
        <v>1.1000000000000001</v>
      </c>
      <c r="I81" s="160">
        <v>0</v>
      </c>
      <c r="J81" s="161">
        <v>0</v>
      </c>
      <c r="K81" s="161">
        <v>0.3</v>
      </c>
      <c r="L81" s="161">
        <v>0.1</v>
      </c>
      <c r="M81" s="161">
        <v>7.1</v>
      </c>
      <c r="N81" s="161">
        <v>7.2</v>
      </c>
      <c r="O81" s="161">
        <v>7.5</v>
      </c>
      <c r="P81" s="147" t="s">
        <v>246</v>
      </c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ht="14.25" x14ac:dyDescent="0.2">
      <c r="A82" s="159" t="s">
        <v>290</v>
      </c>
      <c r="B82" s="160">
        <v>0</v>
      </c>
      <c r="C82" s="161">
        <v>0</v>
      </c>
      <c r="D82" s="161">
        <v>0</v>
      </c>
      <c r="E82" s="161">
        <v>0</v>
      </c>
      <c r="F82" s="161">
        <v>0.3</v>
      </c>
      <c r="G82" s="161">
        <v>0.3</v>
      </c>
      <c r="H82" s="161">
        <v>0.4</v>
      </c>
      <c r="I82" s="160">
        <v>0</v>
      </c>
      <c r="J82" s="161">
        <v>0</v>
      </c>
      <c r="K82" s="161">
        <v>0.1</v>
      </c>
      <c r="L82" s="161">
        <v>0.1</v>
      </c>
      <c r="M82" s="161">
        <v>1.4</v>
      </c>
      <c r="N82" s="161">
        <v>1.5</v>
      </c>
      <c r="O82" s="161">
        <v>1.6</v>
      </c>
      <c r="P82" s="147" t="s">
        <v>291</v>
      </c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ht="14.25" x14ac:dyDescent="0.2">
      <c r="A83" s="159" t="s">
        <v>53</v>
      </c>
      <c r="B83" s="160">
        <v>0</v>
      </c>
      <c r="C83" s="161">
        <v>0.2</v>
      </c>
      <c r="D83" s="161">
        <v>0.3</v>
      </c>
      <c r="E83" s="161">
        <v>0</v>
      </c>
      <c r="F83" s="161">
        <v>1.3</v>
      </c>
      <c r="G83" s="161">
        <v>1.3</v>
      </c>
      <c r="H83" s="161">
        <v>1.6</v>
      </c>
      <c r="I83" s="160">
        <v>0.1</v>
      </c>
      <c r="J83" s="161">
        <v>0.8</v>
      </c>
      <c r="K83" s="161">
        <v>1</v>
      </c>
      <c r="L83" s="161">
        <v>0.4</v>
      </c>
      <c r="M83" s="161">
        <v>6.2</v>
      </c>
      <c r="N83" s="161">
        <v>6.6</v>
      </c>
      <c r="O83" s="161">
        <v>7.6</v>
      </c>
      <c r="P83" s="147" t="s">
        <v>247</v>
      </c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ht="14.25" x14ac:dyDescent="0.2">
      <c r="A84" s="159" t="s">
        <v>54</v>
      </c>
      <c r="B84" s="160">
        <v>0.8</v>
      </c>
      <c r="C84" s="161">
        <v>0.1</v>
      </c>
      <c r="D84" s="161">
        <v>0.9</v>
      </c>
      <c r="E84" s="161">
        <v>0.7</v>
      </c>
      <c r="F84" s="161">
        <v>4.2</v>
      </c>
      <c r="G84" s="161">
        <v>4.9000000000000004</v>
      </c>
      <c r="H84" s="161">
        <v>5.8</v>
      </c>
      <c r="I84" s="160">
        <v>4.7</v>
      </c>
      <c r="J84" s="161">
        <v>0.3</v>
      </c>
      <c r="K84" s="161">
        <v>5.2</v>
      </c>
      <c r="L84" s="161">
        <v>3.7</v>
      </c>
      <c r="M84" s="161">
        <v>34.6</v>
      </c>
      <c r="N84" s="161">
        <v>38.299999999999997</v>
      </c>
      <c r="O84" s="161">
        <v>43.5</v>
      </c>
      <c r="P84" s="147" t="s">
        <v>248</v>
      </c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ht="14.25" x14ac:dyDescent="0.2">
      <c r="A85" s="159" t="s">
        <v>292</v>
      </c>
      <c r="B85" s="160">
        <v>0</v>
      </c>
      <c r="C85" s="161">
        <v>0</v>
      </c>
      <c r="D85" s="161">
        <v>0.1</v>
      </c>
      <c r="E85" s="161">
        <v>0</v>
      </c>
      <c r="F85" s="161">
        <v>0.5</v>
      </c>
      <c r="G85" s="161">
        <v>0.5</v>
      </c>
      <c r="H85" s="161">
        <v>0.6</v>
      </c>
      <c r="I85" s="160">
        <v>0</v>
      </c>
      <c r="J85" s="161">
        <v>0.2</v>
      </c>
      <c r="K85" s="161">
        <v>0.3</v>
      </c>
      <c r="L85" s="161">
        <v>0.1</v>
      </c>
      <c r="M85" s="161">
        <v>4.5</v>
      </c>
      <c r="N85" s="161">
        <v>4.5999999999999996</v>
      </c>
      <c r="O85" s="161">
        <v>5</v>
      </c>
      <c r="P85" s="147" t="s">
        <v>293</v>
      </c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ht="14.25" x14ac:dyDescent="0.2">
      <c r="A86" s="159" t="s">
        <v>55</v>
      </c>
      <c r="B86" s="160">
        <v>0.1</v>
      </c>
      <c r="C86" s="161">
        <v>0.6</v>
      </c>
      <c r="D86" s="161">
        <v>0.8</v>
      </c>
      <c r="E86" s="161">
        <v>0.8</v>
      </c>
      <c r="F86" s="161">
        <v>5.3</v>
      </c>
      <c r="G86" s="161">
        <v>6</v>
      </c>
      <c r="H86" s="161">
        <v>6.8</v>
      </c>
      <c r="I86" s="160">
        <v>0.4</v>
      </c>
      <c r="J86" s="161">
        <v>2.2000000000000002</v>
      </c>
      <c r="K86" s="161">
        <v>2.9</v>
      </c>
      <c r="L86" s="161">
        <v>2.8</v>
      </c>
      <c r="M86" s="161">
        <v>24.2</v>
      </c>
      <c r="N86" s="161">
        <v>27.1</v>
      </c>
      <c r="O86" s="161">
        <v>30</v>
      </c>
      <c r="P86" s="147" t="s">
        <v>249</v>
      </c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ht="14.25" x14ac:dyDescent="0.2">
      <c r="A87" s="159" t="s">
        <v>56</v>
      </c>
      <c r="B87" s="160">
        <v>0.3</v>
      </c>
      <c r="C87" s="161">
        <v>0</v>
      </c>
      <c r="D87" s="161">
        <v>0.4</v>
      </c>
      <c r="E87" s="161">
        <v>0.1</v>
      </c>
      <c r="F87" s="161">
        <v>1.4</v>
      </c>
      <c r="G87" s="161">
        <v>1.5</v>
      </c>
      <c r="H87" s="161">
        <v>1.9</v>
      </c>
      <c r="I87" s="160">
        <v>1.4</v>
      </c>
      <c r="J87" s="161">
        <v>0</v>
      </c>
      <c r="K87" s="161">
        <v>1.6</v>
      </c>
      <c r="L87" s="161">
        <v>1.1000000000000001</v>
      </c>
      <c r="M87" s="161">
        <v>9.5</v>
      </c>
      <c r="N87" s="161">
        <v>10.5</v>
      </c>
      <c r="O87" s="161">
        <v>12.1</v>
      </c>
      <c r="P87" s="147" t="s">
        <v>250</v>
      </c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ht="14.25" x14ac:dyDescent="0.2">
      <c r="A88" s="159" t="s">
        <v>57</v>
      </c>
      <c r="B88" s="160">
        <v>0</v>
      </c>
      <c r="C88" s="161">
        <v>0.2</v>
      </c>
      <c r="D88" s="161">
        <v>0.5</v>
      </c>
      <c r="E88" s="161">
        <v>0.4</v>
      </c>
      <c r="F88" s="161">
        <v>2.5</v>
      </c>
      <c r="G88" s="161">
        <v>2.9</v>
      </c>
      <c r="H88" s="161">
        <v>3.4</v>
      </c>
      <c r="I88" s="160">
        <v>0.1</v>
      </c>
      <c r="J88" s="161">
        <v>0.8</v>
      </c>
      <c r="K88" s="161">
        <v>1.8</v>
      </c>
      <c r="L88" s="161">
        <v>1.1000000000000001</v>
      </c>
      <c r="M88" s="161">
        <v>14.5</v>
      </c>
      <c r="N88" s="161">
        <v>15.6</v>
      </c>
      <c r="O88" s="161">
        <v>17.399999999999999</v>
      </c>
      <c r="P88" s="147" t="s">
        <v>251</v>
      </c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ht="14.25" x14ac:dyDescent="0.2">
      <c r="A89" s="159" t="s">
        <v>58</v>
      </c>
      <c r="B89" s="160">
        <v>0.3</v>
      </c>
      <c r="C89" s="161">
        <v>0.1</v>
      </c>
      <c r="D89" s="161">
        <v>0.7</v>
      </c>
      <c r="E89" s="161">
        <v>1.2</v>
      </c>
      <c r="F89" s="161">
        <v>24.9</v>
      </c>
      <c r="G89" s="161">
        <v>26.1</v>
      </c>
      <c r="H89" s="161">
        <v>26.8</v>
      </c>
      <c r="I89" s="160">
        <v>1.3</v>
      </c>
      <c r="J89" s="161">
        <v>0.3</v>
      </c>
      <c r="K89" s="161">
        <v>3.7</v>
      </c>
      <c r="L89" s="161">
        <v>5.9</v>
      </c>
      <c r="M89" s="161">
        <v>186.6</v>
      </c>
      <c r="N89" s="161">
        <v>192.5</v>
      </c>
      <c r="O89" s="161">
        <v>196.1</v>
      </c>
      <c r="P89" s="147" t="s">
        <v>252</v>
      </c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ht="14.25" x14ac:dyDescent="0.2">
      <c r="A90" s="159" t="s">
        <v>48</v>
      </c>
      <c r="B90" s="160">
        <v>0</v>
      </c>
      <c r="C90" s="161">
        <v>0</v>
      </c>
      <c r="D90" s="161">
        <v>0</v>
      </c>
      <c r="E90" s="161">
        <v>0.1</v>
      </c>
      <c r="F90" s="161">
        <v>0.6</v>
      </c>
      <c r="G90" s="161">
        <v>0.7</v>
      </c>
      <c r="H90" s="161">
        <v>0.7</v>
      </c>
      <c r="I90" s="160">
        <v>0.1</v>
      </c>
      <c r="J90" s="161">
        <v>0</v>
      </c>
      <c r="K90" s="161">
        <v>0.1</v>
      </c>
      <c r="L90" s="161">
        <v>0.1</v>
      </c>
      <c r="M90" s="161">
        <v>2.8</v>
      </c>
      <c r="N90" s="161">
        <v>3</v>
      </c>
      <c r="O90" s="161">
        <v>3.1</v>
      </c>
      <c r="P90" s="147" t="s">
        <v>242</v>
      </c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ht="14.25" x14ac:dyDescent="0.2">
      <c r="A91" s="159" t="s">
        <v>59</v>
      </c>
      <c r="B91" s="160">
        <v>0.2</v>
      </c>
      <c r="C91" s="161">
        <v>0</v>
      </c>
      <c r="D91" s="161">
        <v>0.3</v>
      </c>
      <c r="E91" s="161">
        <v>1</v>
      </c>
      <c r="F91" s="161">
        <v>7.5</v>
      </c>
      <c r="G91" s="161">
        <v>8.5</v>
      </c>
      <c r="H91" s="161">
        <v>8.8000000000000007</v>
      </c>
      <c r="I91" s="160">
        <v>0.6</v>
      </c>
      <c r="J91" s="161">
        <v>0.1</v>
      </c>
      <c r="K91" s="161">
        <v>1</v>
      </c>
      <c r="L91" s="161">
        <v>2.2000000000000002</v>
      </c>
      <c r="M91" s="161">
        <v>31.9</v>
      </c>
      <c r="N91" s="161">
        <v>34.200000000000003</v>
      </c>
      <c r="O91" s="161">
        <v>35.1</v>
      </c>
      <c r="P91" s="147" t="s">
        <v>253</v>
      </c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ht="14.25" x14ac:dyDescent="0.2">
      <c r="A92" s="159" t="s">
        <v>60</v>
      </c>
      <c r="B92" s="160">
        <v>0.3</v>
      </c>
      <c r="C92" s="161">
        <v>0.9</v>
      </c>
      <c r="D92" s="161">
        <v>1.5</v>
      </c>
      <c r="E92" s="161">
        <v>1.2</v>
      </c>
      <c r="F92" s="161">
        <v>24</v>
      </c>
      <c r="G92" s="161">
        <v>25.2</v>
      </c>
      <c r="H92" s="161">
        <v>26.8</v>
      </c>
      <c r="I92" s="160">
        <v>1.4</v>
      </c>
      <c r="J92" s="161">
        <v>3.8</v>
      </c>
      <c r="K92" s="161">
        <v>7.8</v>
      </c>
      <c r="L92" s="161">
        <v>3.2</v>
      </c>
      <c r="M92" s="161">
        <v>117.6</v>
      </c>
      <c r="N92" s="161">
        <v>120.8</v>
      </c>
      <c r="O92" s="161">
        <v>128.6</v>
      </c>
      <c r="P92" s="147" t="s">
        <v>254</v>
      </c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ht="14.25" x14ac:dyDescent="0.2">
      <c r="A93" s="159" t="s">
        <v>61</v>
      </c>
      <c r="B93" s="160">
        <v>0.1</v>
      </c>
      <c r="C93" s="161">
        <v>0</v>
      </c>
      <c r="D93" s="161">
        <v>0.1</v>
      </c>
      <c r="E93" s="161">
        <v>0.3</v>
      </c>
      <c r="F93" s="161">
        <v>5.2</v>
      </c>
      <c r="G93" s="161">
        <v>5.5</v>
      </c>
      <c r="H93" s="161">
        <v>5.6</v>
      </c>
      <c r="I93" s="160">
        <v>0.3</v>
      </c>
      <c r="J93" s="161">
        <v>0.1</v>
      </c>
      <c r="K93" s="161">
        <v>0.5</v>
      </c>
      <c r="L93" s="161">
        <v>0.9</v>
      </c>
      <c r="M93" s="161">
        <v>26.5</v>
      </c>
      <c r="N93" s="161">
        <v>27.4</v>
      </c>
      <c r="O93" s="161">
        <v>27.9</v>
      </c>
      <c r="P93" s="147" t="s">
        <v>255</v>
      </c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ht="14.25" x14ac:dyDescent="0.2">
      <c r="A94" s="159" t="s">
        <v>23</v>
      </c>
      <c r="B94" s="160">
        <v>0</v>
      </c>
      <c r="C94" s="161" t="s">
        <v>274</v>
      </c>
      <c r="D94" s="161">
        <v>0</v>
      </c>
      <c r="E94" s="161">
        <v>0</v>
      </c>
      <c r="F94" s="161">
        <v>0.6</v>
      </c>
      <c r="G94" s="161">
        <v>0.6</v>
      </c>
      <c r="H94" s="161">
        <v>0.7</v>
      </c>
      <c r="I94" s="160">
        <v>0.3</v>
      </c>
      <c r="J94" s="161">
        <v>0</v>
      </c>
      <c r="K94" s="161">
        <v>0.4</v>
      </c>
      <c r="L94" s="161">
        <v>0.2</v>
      </c>
      <c r="M94" s="161">
        <v>4.5</v>
      </c>
      <c r="N94" s="161">
        <v>4.7</v>
      </c>
      <c r="O94" s="161">
        <v>5.0999999999999996</v>
      </c>
      <c r="P94" s="147" t="s">
        <v>218</v>
      </c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x14ac:dyDescent="0.2">
      <c r="A95" s="142" t="s">
        <v>62</v>
      </c>
      <c r="B95" s="138">
        <v>14.9</v>
      </c>
      <c r="C95" s="139">
        <v>1.8</v>
      </c>
      <c r="D95" s="139">
        <v>17.3</v>
      </c>
      <c r="E95" s="139">
        <v>13.3</v>
      </c>
      <c r="F95" s="139">
        <v>108.3</v>
      </c>
      <c r="G95" s="139">
        <v>121.6</v>
      </c>
      <c r="H95" s="139">
        <v>139</v>
      </c>
      <c r="I95" s="138">
        <v>32.299999999999997</v>
      </c>
      <c r="J95" s="139">
        <v>5.5</v>
      </c>
      <c r="K95" s="139">
        <v>45.8</v>
      </c>
      <c r="L95" s="139">
        <v>65.900000000000006</v>
      </c>
      <c r="M95" s="140">
        <v>769.8</v>
      </c>
      <c r="N95" s="140">
        <v>835.6</v>
      </c>
      <c r="O95" s="151">
        <v>881.4</v>
      </c>
      <c r="P95" s="150" t="s">
        <v>256</v>
      </c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ht="14.25" x14ac:dyDescent="0.2">
      <c r="A96" s="159" t="s">
        <v>63</v>
      </c>
      <c r="B96" s="160">
        <v>13.4</v>
      </c>
      <c r="C96" s="161">
        <v>0.9</v>
      </c>
      <c r="D96" s="161">
        <v>14.9</v>
      </c>
      <c r="E96" s="161">
        <v>9</v>
      </c>
      <c r="F96" s="161">
        <v>90.3</v>
      </c>
      <c r="G96" s="161">
        <v>99.3</v>
      </c>
      <c r="H96" s="161">
        <v>114.1</v>
      </c>
      <c r="I96" s="160">
        <v>27.8</v>
      </c>
      <c r="J96" s="161">
        <v>3</v>
      </c>
      <c r="K96" s="161">
        <v>37.200000000000003</v>
      </c>
      <c r="L96" s="161">
        <v>46.9</v>
      </c>
      <c r="M96" s="161">
        <v>651.70000000000005</v>
      </c>
      <c r="N96" s="161">
        <v>698.6</v>
      </c>
      <c r="O96" s="161">
        <v>735.8</v>
      </c>
      <c r="P96" s="163" t="s">
        <v>294</v>
      </c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ht="14.25" x14ac:dyDescent="0.2">
      <c r="A97" s="144" t="s">
        <v>269</v>
      </c>
      <c r="B97" s="160">
        <v>11.6</v>
      </c>
      <c r="C97" s="161">
        <v>0.8</v>
      </c>
      <c r="D97" s="161">
        <v>12.9</v>
      </c>
      <c r="E97" s="161">
        <v>7.9</v>
      </c>
      <c r="F97" s="161">
        <v>83.1</v>
      </c>
      <c r="G97" s="161">
        <v>91</v>
      </c>
      <c r="H97" s="161">
        <v>103.8</v>
      </c>
      <c r="I97" s="160">
        <v>24.5</v>
      </c>
      <c r="J97" s="161">
        <v>2.8</v>
      </c>
      <c r="K97" s="161">
        <v>33.4</v>
      </c>
      <c r="L97" s="161">
        <v>42.9</v>
      </c>
      <c r="M97" s="161">
        <v>606.4</v>
      </c>
      <c r="N97" s="161">
        <v>649.29999999999995</v>
      </c>
      <c r="O97" s="161">
        <v>682.7</v>
      </c>
      <c r="P97" s="147" t="s">
        <v>257</v>
      </c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ht="14.25" x14ac:dyDescent="0.2">
      <c r="A98" s="144" t="s">
        <v>65</v>
      </c>
      <c r="B98" s="160">
        <v>1.8</v>
      </c>
      <c r="C98" s="161">
        <v>0.1</v>
      </c>
      <c r="D98" s="161">
        <v>2</v>
      </c>
      <c r="E98" s="161">
        <v>1.1000000000000001</v>
      </c>
      <c r="F98" s="161">
        <v>7.2</v>
      </c>
      <c r="G98" s="161">
        <v>8.3000000000000007</v>
      </c>
      <c r="H98" s="161">
        <v>10.3</v>
      </c>
      <c r="I98" s="160">
        <v>3.3</v>
      </c>
      <c r="J98" s="161">
        <v>0.2</v>
      </c>
      <c r="K98" s="161">
        <v>3.9</v>
      </c>
      <c r="L98" s="161">
        <v>4</v>
      </c>
      <c r="M98" s="161">
        <v>45.3</v>
      </c>
      <c r="N98" s="161">
        <v>49.3</v>
      </c>
      <c r="O98" s="161">
        <v>53.2</v>
      </c>
      <c r="P98" s="147" t="s">
        <v>259</v>
      </c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ht="14.25" x14ac:dyDescent="0.2">
      <c r="A99" s="159" t="s">
        <v>66</v>
      </c>
      <c r="B99" s="161">
        <v>0.8</v>
      </c>
      <c r="C99" s="161">
        <v>0.4</v>
      </c>
      <c r="D99" s="161">
        <v>1.2</v>
      </c>
      <c r="E99" s="161">
        <v>1.3</v>
      </c>
      <c r="F99" s="161">
        <v>5.4</v>
      </c>
      <c r="G99" s="161">
        <v>6.7</v>
      </c>
      <c r="H99" s="161">
        <v>7.9</v>
      </c>
      <c r="I99" s="160">
        <v>1.9</v>
      </c>
      <c r="J99" s="161">
        <v>0.9</v>
      </c>
      <c r="K99" s="161">
        <v>3.1</v>
      </c>
      <c r="L99" s="161">
        <v>4.7</v>
      </c>
      <c r="M99" s="161">
        <v>33.299999999999997</v>
      </c>
      <c r="N99" s="161">
        <v>38.1</v>
      </c>
      <c r="O99" s="161">
        <v>41.2</v>
      </c>
      <c r="P99" s="163" t="s">
        <v>295</v>
      </c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1:32" ht="14.25" x14ac:dyDescent="0.2">
      <c r="A100" s="159" t="s">
        <v>296</v>
      </c>
      <c r="B100" s="160">
        <v>0</v>
      </c>
      <c r="C100" s="161">
        <v>0</v>
      </c>
      <c r="D100" s="161">
        <v>0</v>
      </c>
      <c r="E100" s="161">
        <v>0.1</v>
      </c>
      <c r="F100" s="161">
        <v>0.4</v>
      </c>
      <c r="G100" s="161">
        <v>0.5</v>
      </c>
      <c r="H100" s="161">
        <v>0.5</v>
      </c>
      <c r="I100" s="160">
        <v>0</v>
      </c>
      <c r="J100" s="161">
        <v>0</v>
      </c>
      <c r="K100" s="161">
        <v>0.1</v>
      </c>
      <c r="L100" s="161">
        <v>0.2</v>
      </c>
      <c r="M100" s="161">
        <v>1.7</v>
      </c>
      <c r="N100" s="161">
        <v>2</v>
      </c>
      <c r="O100" s="161">
        <v>2</v>
      </c>
      <c r="P100" s="164" t="s">
        <v>297</v>
      </c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ht="14.25" x14ac:dyDescent="0.2">
      <c r="A101" s="159" t="s">
        <v>64</v>
      </c>
      <c r="B101" s="160">
        <v>0.6</v>
      </c>
      <c r="C101" s="161">
        <v>0.3</v>
      </c>
      <c r="D101" s="161">
        <v>1</v>
      </c>
      <c r="E101" s="161">
        <v>0.9</v>
      </c>
      <c r="F101" s="161">
        <v>3.6</v>
      </c>
      <c r="G101" s="161">
        <v>4.5</v>
      </c>
      <c r="H101" s="161">
        <v>5.5</v>
      </c>
      <c r="I101" s="160">
        <v>1.6</v>
      </c>
      <c r="J101" s="161">
        <v>0.6</v>
      </c>
      <c r="K101" s="161">
        <v>2.4</v>
      </c>
      <c r="L101" s="161">
        <v>3.3</v>
      </c>
      <c r="M101" s="161">
        <v>23.9</v>
      </c>
      <c r="N101" s="161">
        <v>27.2</v>
      </c>
      <c r="O101" s="161">
        <v>29.6</v>
      </c>
      <c r="P101" s="164" t="s">
        <v>258</v>
      </c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ht="14.25" x14ac:dyDescent="0.2">
      <c r="A102" s="159" t="s">
        <v>298</v>
      </c>
      <c r="B102" s="160">
        <v>0</v>
      </c>
      <c r="C102" s="161">
        <v>0</v>
      </c>
      <c r="D102" s="161">
        <v>0</v>
      </c>
      <c r="E102" s="161">
        <v>0</v>
      </c>
      <c r="F102" s="161">
        <v>0.3</v>
      </c>
      <c r="G102" s="161">
        <v>0.3</v>
      </c>
      <c r="H102" s="161">
        <v>0.3</v>
      </c>
      <c r="I102" s="160">
        <v>0</v>
      </c>
      <c r="J102" s="161">
        <v>0</v>
      </c>
      <c r="K102" s="161">
        <v>0.1</v>
      </c>
      <c r="L102" s="161">
        <v>0.1</v>
      </c>
      <c r="M102" s="161">
        <v>1.7</v>
      </c>
      <c r="N102" s="161">
        <v>1.9</v>
      </c>
      <c r="O102" s="161">
        <v>1.9</v>
      </c>
      <c r="P102" s="164" t="s">
        <v>299</v>
      </c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ht="14.25" x14ac:dyDescent="0.2">
      <c r="A103" s="159" t="s">
        <v>300</v>
      </c>
      <c r="B103" s="160">
        <v>0</v>
      </c>
      <c r="C103" s="161">
        <v>0</v>
      </c>
      <c r="D103" s="161">
        <v>0</v>
      </c>
      <c r="E103" s="161">
        <v>0.1</v>
      </c>
      <c r="F103" s="161">
        <v>0.3</v>
      </c>
      <c r="G103" s="161">
        <v>0.5</v>
      </c>
      <c r="H103" s="161">
        <v>0.5</v>
      </c>
      <c r="I103" s="160">
        <v>0.1</v>
      </c>
      <c r="J103" s="161">
        <v>0.1</v>
      </c>
      <c r="K103" s="161">
        <v>0.2</v>
      </c>
      <c r="L103" s="161">
        <v>0.4</v>
      </c>
      <c r="M103" s="161">
        <v>2.1</v>
      </c>
      <c r="N103" s="161">
        <v>2.4</v>
      </c>
      <c r="O103" s="161">
        <v>2.7</v>
      </c>
      <c r="P103" s="164" t="s">
        <v>301</v>
      </c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ht="14.25" x14ac:dyDescent="0.2">
      <c r="A104" s="159" t="s">
        <v>302</v>
      </c>
      <c r="B104" s="160">
        <v>0</v>
      </c>
      <c r="C104" s="161">
        <v>0.1</v>
      </c>
      <c r="D104" s="161">
        <v>0.1</v>
      </c>
      <c r="E104" s="161">
        <v>0.2</v>
      </c>
      <c r="F104" s="161">
        <v>0.7</v>
      </c>
      <c r="G104" s="161">
        <v>0.9</v>
      </c>
      <c r="H104" s="161">
        <v>1.1000000000000001</v>
      </c>
      <c r="I104" s="160">
        <v>0.1</v>
      </c>
      <c r="J104" s="161">
        <v>0.2</v>
      </c>
      <c r="K104" s="161">
        <v>0.4</v>
      </c>
      <c r="L104" s="161">
        <v>0.7</v>
      </c>
      <c r="M104" s="161">
        <v>4</v>
      </c>
      <c r="N104" s="161">
        <v>4.5999999999999996</v>
      </c>
      <c r="O104" s="161">
        <v>5</v>
      </c>
      <c r="P104" s="164" t="s">
        <v>303</v>
      </c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ht="14.25" x14ac:dyDescent="0.2">
      <c r="A105" s="159" t="s">
        <v>67</v>
      </c>
      <c r="B105" s="160">
        <v>0.8</v>
      </c>
      <c r="C105" s="161">
        <v>0.5</v>
      </c>
      <c r="D105" s="161">
        <v>1.3</v>
      </c>
      <c r="E105" s="161">
        <v>2.9</v>
      </c>
      <c r="F105" s="161">
        <v>12.7</v>
      </c>
      <c r="G105" s="161">
        <v>15.6</v>
      </c>
      <c r="H105" s="161">
        <v>16.899999999999999</v>
      </c>
      <c r="I105" s="160">
        <v>2.6</v>
      </c>
      <c r="J105" s="161">
        <v>1.7</v>
      </c>
      <c r="K105" s="161">
        <v>5.4</v>
      </c>
      <c r="L105" s="161">
        <v>14.2</v>
      </c>
      <c r="M105" s="161">
        <v>84.7</v>
      </c>
      <c r="N105" s="161">
        <v>99</v>
      </c>
      <c r="O105" s="161">
        <v>104.3</v>
      </c>
      <c r="P105" s="164" t="s">
        <v>304</v>
      </c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ht="14.25" x14ac:dyDescent="0.2">
      <c r="A106" s="159" t="s">
        <v>68</v>
      </c>
      <c r="B106" s="160">
        <v>0</v>
      </c>
      <c r="C106" s="161">
        <v>0</v>
      </c>
      <c r="D106" s="161">
        <v>0</v>
      </c>
      <c r="E106" s="161">
        <v>0</v>
      </c>
      <c r="F106" s="161">
        <v>0.3</v>
      </c>
      <c r="G106" s="161">
        <v>0.3</v>
      </c>
      <c r="H106" s="161">
        <v>0.3</v>
      </c>
      <c r="I106" s="160">
        <v>0</v>
      </c>
      <c r="J106" s="161">
        <v>0</v>
      </c>
      <c r="K106" s="161">
        <v>0.1</v>
      </c>
      <c r="L106" s="161">
        <v>0.1</v>
      </c>
      <c r="M106" s="161">
        <v>2.4</v>
      </c>
      <c r="N106" s="161">
        <v>2.5</v>
      </c>
      <c r="O106" s="161">
        <v>2.6</v>
      </c>
      <c r="P106" s="164" t="s">
        <v>305</v>
      </c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ht="14.25" x14ac:dyDescent="0.2">
      <c r="A107" s="159" t="s">
        <v>306</v>
      </c>
      <c r="B107" s="160">
        <v>0</v>
      </c>
      <c r="C107" s="161">
        <v>0.1</v>
      </c>
      <c r="D107" s="161">
        <v>0.1</v>
      </c>
      <c r="E107" s="161">
        <v>0.3</v>
      </c>
      <c r="F107" s="161">
        <v>0.6</v>
      </c>
      <c r="G107" s="161">
        <v>0.9</v>
      </c>
      <c r="H107" s="161">
        <v>1.1000000000000001</v>
      </c>
      <c r="I107" s="160">
        <v>0.1</v>
      </c>
      <c r="J107" s="161">
        <v>0.2</v>
      </c>
      <c r="K107" s="161">
        <v>0.4</v>
      </c>
      <c r="L107" s="161">
        <v>0.7</v>
      </c>
      <c r="M107" s="161">
        <v>3.2</v>
      </c>
      <c r="N107" s="161">
        <v>3.9</v>
      </c>
      <c r="O107" s="161">
        <v>4.2</v>
      </c>
      <c r="P107" s="164" t="s">
        <v>307</v>
      </c>
    </row>
    <row r="108" spans="1:32" ht="14.25" x14ac:dyDescent="0.2">
      <c r="A108" s="159" t="s">
        <v>69</v>
      </c>
      <c r="B108" s="160">
        <v>0.1</v>
      </c>
      <c r="C108" s="161">
        <v>0</v>
      </c>
      <c r="D108" s="161">
        <v>0.1</v>
      </c>
      <c r="E108" s="161">
        <v>0.2</v>
      </c>
      <c r="F108" s="161">
        <v>2.1</v>
      </c>
      <c r="G108" s="161">
        <v>2.2999999999999998</v>
      </c>
      <c r="H108" s="161">
        <v>2.4</v>
      </c>
      <c r="I108" s="160">
        <v>0.3</v>
      </c>
      <c r="J108" s="161">
        <v>0.1</v>
      </c>
      <c r="K108" s="161">
        <v>0.6</v>
      </c>
      <c r="L108" s="161">
        <v>1.2</v>
      </c>
      <c r="M108" s="161">
        <v>19</v>
      </c>
      <c r="N108" s="161">
        <v>20.2</v>
      </c>
      <c r="O108" s="161">
        <v>20.9</v>
      </c>
      <c r="P108" s="164" t="s">
        <v>260</v>
      </c>
    </row>
    <row r="109" spans="1:32" ht="14.25" x14ac:dyDescent="0.2">
      <c r="A109" s="159" t="s">
        <v>70</v>
      </c>
      <c r="B109" s="160">
        <v>0.4</v>
      </c>
      <c r="C109" s="161">
        <v>0.2</v>
      </c>
      <c r="D109" s="161">
        <v>0.6</v>
      </c>
      <c r="E109" s="161">
        <v>1.8</v>
      </c>
      <c r="F109" s="161">
        <v>6.2</v>
      </c>
      <c r="G109" s="161">
        <v>8</v>
      </c>
      <c r="H109" s="161">
        <v>8.6</v>
      </c>
      <c r="I109" s="160">
        <v>1.2</v>
      </c>
      <c r="J109" s="161">
        <v>0.7</v>
      </c>
      <c r="K109" s="161">
        <v>2.4</v>
      </c>
      <c r="L109" s="161">
        <v>9.5</v>
      </c>
      <c r="M109" s="161">
        <v>39.5</v>
      </c>
      <c r="N109" s="161">
        <v>49.1</v>
      </c>
      <c r="O109" s="161">
        <v>51.5</v>
      </c>
      <c r="P109" s="164" t="s">
        <v>261</v>
      </c>
    </row>
    <row r="110" spans="1:32" ht="14.25" x14ac:dyDescent="0.2">
      <c r="A110" s="159" t="s">
        <v>308</v>
      </c>
      <c r="B110" s="160">
        <v>0</v>
      </c>
      <c r="C110" s="161">
        <v>0</v>
      </c>
      <c r="D110" s="161">
        <v>0.1</v>
      </c>
      <c r="E110" s="161">
        <v>0.2</v>
      </c>
      <c r="F110" s="161">
        <v>0.6</v>
      </c>
      <c r="G110" s="161">
        <v>0.8</v>
      </c>
      <c r="H110" s="161">
        <v>0.9</v>
      </c>
      <c r="I110" s="160">
        <v>0.1</v>
      </c>
      <c r="J110" s="161">
        <v>0.1</v>
      </c>
      <c r="K110" s="161">
        <v>0.3</v>
      </c>
      <c r="L110" s="161">
        <v>0.6</v>
      </c>
      <c r="M110" s="161">
        <v>3.5</v>
      </c>
      <c r="N110" s="161">
        <v>4.0999999999999996</v>
      </c>
      <c r="O110" s="161">
        <v>4.4000000000000004</v>
      </c>
      <c r="P110" s="164" t="s">
        <v>309</v>
      </c>
    </row>
    <row r="111" spans="1:32" ht="14.25" x14ac:dyDescent="0.2">
      <c r="A111" s="159" t="s">
        <v>71</v>
      </c>
      <c r="B111" s="160">
        <v>0.1</v>
      </c>
      <c r="C111" s="161">
        <v>0</v>
      </c>
      <c r="D111" s="161">
        <v>0.1</v>
      </c>
      <c r="E111" s="161">
        <v>0.1</v>
      </c>
      <c r="F111" s="161">
        <v>0.8</v>
      </c>
      <c r="G111" s="161">
        <v>0.9</v>
      </c>
      <c r="H111" s="161">
        <v>1</v>
      </c>
      <c r="I111" s="160">
        <v>0.3</v>
      </c>
      <c r="J111" s="161">
        <v>0.1</v>
      </c>
      <c r="K111" s="161">
        <v>0.5</v>
      </c>
      <c r="L111" s="161">
        <v>0.6</v>
      </c>
      <c r="M111" s="161">
        <v>4.8</v>
      </c>
      <c r="N111" s="161">
        <v>5.4</v>
      </c>
      <c r="O111" s="161">
        <v>5.9</v>
      </c>
      <c r="P111" s="164" t="s">
        <v>262</v>
      </c>
    </row>
    <row r="112" spans="1:32" ht="14.25" x14ac:dyDescent="0.2">
      <c r="A112" s="159" t="s">
        <v>72</v>
      </c>
      <c r="B112" s="160">
        <v>0.1</v>
      </c>
      <c r="C112" s="161">
        <v>0.1</v>
      </c>
      <c r="D112" s="161">
        <v>0.2</v>
      </c>
      <c r="E112" s="161">
        <v>0.2</v>
      </c>
      <c r="F112" s="161">
        <v>1.8</v>
      </c>
      <c r="G112" s="161">
        <v>2</v>
      </c>
      <c r="H112" s="161">
        <v>2.2000000000000002</v>
      </c>
      <c r="I112" s="160">
        <v>0.4</v>
      </c>
      <c r="J112" s="161">
        <v>0.3</v>
      </c>
      <c r="K112" s="161">
        <v>1</v>
      </c>
      <c r="L112" s="161">
        <v>1.3</v>
      </c>
      <c r="M112" s="161">
        <v>10.4</v>
      </c>
      <c r="N112" s="161">
        <v>11.7</v>
      </c>
      <c r="O112" s="161">
        <v>12.7</v>
      </c>
      <c r="P112" s="164" t="s">
        <v>310</v>
      </c>
    </row>
    <row r="113" spans="1:16" ht="14.25" x14ac:dyDescent="0.2">
      <c r="A113" s="159" t="s">
        <v>23</v>
      </c>
      <c r="B113" s="160">
        <v>0</v>
      </c>
      <c r="C113" s="161">
        <v>0</v>
      </c>
      <c r="D113" s="161">
        <v>0</v>
      </c>
      <c r="E113" s="161">
        <v>0</v>
      </c>
      <c r="F113" s="161">
        <v>0.3</v>
      </c>
      <c r="G113" s="161">
        <v>0.4</v>
      </c>
      <c r="H113" s="161">
        <v>0.4</v>
      </c>
      <c r="I113" s="160">
        <v>0.1</v>
      </c>
      <c r="J113" s="161">
        <v>0</v>
      </c>
      <c r="K113" s="161">
        <v>0.1</v>
      </c>
      <c r="L113" s="161">
        <v>0.2</v>
      </c>
      <c r="M113" s="161">
        <v>1.9</v>
      </c>
      <c r="N113" s="161">
        <v>2.1</v>
      </c>
      <c r="O113" s="161">
        <v>2.2000000000000002</v>
      </c>
      <c r="P113" s="164" t="s">
        <v>218</v>
      </c>
    </row>
    <row r="114" spans="1:16" x14ac:dyDescent="0.2">
      <c r="A114" s="142" t="s">
        <v>73</v>
      </c>
      <c r="B114" s="138">
        <v>0.7</v>
      </c>
      <c r="C114" s="139">
        <v>0</v>
      </c>
      <c r="D114" s="139">
        <v>0.8</v>
      </c>
      <c r="E114" s="139">
        <v>0.6</v>
      </c>
      <c r="F114" s="139">
        <v>2.8</v>
      </c>
      <c r="G114" s="139">
        <v>3.5</v>
      </c>
      <c r="H114" s="139">
        <v>4.2</v>
      </c>
      <c r="I114" s="138">
        <v>1.4</v>
      </c>
      <c r="J114" s="139">
        <v>0.1</v>
      </c>
      <c r="K114" s="139">
        <v>1.9</v>
      </c>
      <c r="L114" s="139">
        <v>2.4</v>
      </c>
      <c r="M114" s="140">
        <v>20.2</v>
      </c>
      <c r="N114" s="140">
        <v>22.6</v>
      </c>
      <c r="O114" s="151">
        <v>24.5</v>
      </c>
      <c r="P114" s="150" t="s">
        <v>263</v>
      </c>
    </row>
    <row r="115" spans="1:16" ht="14.25" x14ac:dyDescent="0.2">
      <c r="A115" s="159" t="s">
        <v>74</v>
      </c>
      <c r="B115" s="160">
        <v>0.6</v>
      </c>
      <c r="C115" s="161">
        <v>0</v>
      </c>
      <c r="D115" s="161">
        <v>0.7</v>
      </c>
      <c r="E115" s="161">
        <v>0.5</v>
      </c>
      <c r="F115" s="161">
        <v>2.4</v>
      </c>
      <c r="G115" s="161">
        <v>3</v>
      </c>
      <c r="H115" s="161">
        <v>3.6</v>
      </c>
      <c r="I115" s="160">
        <v>1.2</v>
      </c>
      <c r="J115" s="161">
        <v>0.1</v>
      </c>
      <c r="K115" s="161">
        <v>1.7</v>
      </c>
      <c r="L115" s="161">
        <v>2</v>
      </c>
      <c r="M115" s="161">
        <v>18.399999999999999</v>
      </c>
      <c r="N115" s="161">
        <v>20.399999999999999</v>
      </c>
      <c r="O115" s="161">
        <v>22</v>
      </c>
      <c r="P115" s="164" t="s">
        <v>264</v>
      </c>
    </row>
    <row r="116" spans="1:16" ht="14.25" x14ac:dyDescent="0.2">
      <c r="A116" s="159" t="s">
        <v>75</v>
      </c>
      <c r="B116" s="160">
        <v>0.1</v>
      </c>
      <c r="C116" s="161">
        <v>0</v>
      </c>
      <c r="D116" s="161">
        <v>0.1</v>
      </c>
      <c r="E116" s="161">
        <v>0.1</v>
      </c>
      <c r="F116" s="161">
        <v>0.3</v>
      </c>
      <c r="G116" s="161">
        <v>0.4</v>
      </c>
      <c r="H116" s="161">
        <v>0.5</v>
      </c>
      <c r="I116" s="160">
        <v>0.2</v>
      </c>
      <c r="J116" s="161">
        <v>0</v>
      </c>
      <c r="K116" s="161">
        <v>0.2</v>
      </c>
      <c r="L116" s="161">
        <v>0.3</v>
      </c>
      <c r="M116" s="161">
        <v>1.4</v>
      </c>
      <c r="N116" s="161">
        <v>1.7</v>
      </c>
      <c r="O116" s="161">
        <v>1.9</v>
      </c>
      <c r="P116" s="164" t="s">
        <v>265</v>
      </c>
    </row>
    <row r="117" spans="1:16" ht="14.25" x14ac:dyDescent="0.2">
      <c r="A117" s="159" t="s">
        <v>23</v>
      </c>
      <c r="B117" s="160">
        <v>0</v>
      </c>
      <c r="C117" s="161" t="s">
        <v>274</v>
      </c>
      <c r="D117" s="161">
        <v>0</v>
      </c>
      <c r="E117" s="161">
        <v>0</v>
      </c>
      <c r="F117" s="161">
        <v>0.1</v>
      </c>
      <c r="G117" s="161">
        <v>0.1</v>
      </c>
      <c r="H117" s="161">
        <v>0.1</v>
      </c>
      <c r="I117" s="160">
        <v>0</v>
      </c>
      <c r="J117" s="161" t="s">
        <v>274</v>
      </c>
      <c r="K117" s="161">
        <v>0</v>
      </c>
      <c r="L117" s="161">
        <v>0.1</v>
      </c>
      <c r="M117" s="161">
        <v>0.4</v>
      </c>
      <c r="N117" s="161">
        <v>0.5</v>
      </c>
      <c r="O117" s="161">
        <v>0.5</v>
      </c>
      <c r="P117" s="164" t="s">
        <v>218</v>
      </c>
    </row>
    <row r="118" spans="1:16" x14ac:dyDescent="0.2">
      <c r="A118" s="142" t="s">
        <v>76</v>
      </c>
      <c r="B118" s="138" t="s">
        <v>274</v>
      </c>
      <c r="C118" s="139">
        <v>0</v>
      </c>
      <c r="D118" s="139">
        <v>0</v>
      </c>
      <c r="E118" s="139">
        <v>0.3</v>
      </c>
      <c r="F118" s="139">
        <v>0.4</v>
      </c>
      <c r="G118" s="139">
        <v>0.7</v>
      </c>
      <c r="H118" s="139">
        <v>0.7</v>
      </c>
      <c r="I118" s="138" t="s">
        <v>274</v>
      </c>
      <c r="J118" s="139">
        <v>0.2</v>
      </c>
      <c r="K118" s="139">
        <v>0.3</v>
      </c>
      <c r="L118" s="139">
        <v>3.2</v>
      </c>
      <c r="M118" s="140">
        <v>2.9</v>
      </c>
      <c r="N118" s="140">
        <v>6.2</v>
      </c>
      <c r="O118" s="151">
        <v>6.4</v>
      </c>
      <c r="P118" s="150" t="s">
        <v>266</v>
      </c>
    </row>
    <row r="135" spans="2:15" ht="14.25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2:15" ht="14.25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2:15" ht="14.25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2:15" ht="14.25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2:15" ht="14.25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2:15" ht="14.25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2:15" ht="14.25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2:15" ht="14.25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2:15" ht="14.25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2:15" ht="14.25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2:15" ht="14.25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2:15" ht="14.25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2:15" ht="14.25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2:15" ht="14.25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2:15" ht="14.25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2:15" ht="14.25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2:15" ht="14.25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2:15" ht="14.25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2:15" ht="14.25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2:15" ht="14.25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2:15" ht="14.25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2:15" ht="14.25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2:15" ht="14.25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2:15" ht="14.25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ht="14.25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2:15" ht="14.25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ht="14.25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ht="14.25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ht="14.25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ht="14.25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ht="14.25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ht="14.25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ht="14.25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ht="14.25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ht="14.25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ht="14.25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ht="14.25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ht="14.25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ht="14.25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ht="14.25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ht="14.25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ht="14.25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ht="14.25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ht="14.25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ht="14.25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ht="14.25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ht="14.25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ht="14.25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ht="14.25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ht="14.25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ht="14.25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ht="14.25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ht="14.25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ht="14.25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ht="14.25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ht="14.25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ht="14.25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2:15" ht="14.25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2:15" ht="14.25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2:15" ht="14.25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2:15" ht="14.25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15" ht="14.25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15" ht="14.25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15" ht="14.25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15" ht="14.25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15" ht="14.25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15" ht="14.25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15" ht="14.25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15" ht="14.25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15" ht="14.25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15" ht="14.25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15" ht="14.25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15" ht="14.25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15" ht="14.25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15" ht="14.25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15" ht="14.25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15" ht="14.25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 ht="14.25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 ht="14.25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 ht="14.25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 ht="14.25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 ht="14.25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 ht="14.25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 ht="14.25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 ht="14.25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 ht="14.25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 ht="14.25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 ht="14.25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 ht="14.25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</sheetData>
  <mergeCells count="28">
    <mergeCell ref="P67:P77"/>
    <mergeCell ref="A3:A13"/>
    <mergeCell ref="B3:O3"/>
    <mergeCell ref="P3:P13"/>
    <mergeCell ref="B4:O4"/>
    <mergeCell ref="B5:H6"/>
    <mergeCell ref="I5:O6"/>
    <mergeCell ref="B7:D7"/>
    <mergeCell ref="E7:G7"/>
    <mergeCell ref="I7:K7"/>
    <mergeCell ref="L7:N7"/>
    <mergeCell ref="B8:D8"/>
    <mergeCell ref="E8:G8"/>
    <mergeCell ref="I8:K8"/>
    <mergeCell ref="L8:N8"/>
    <mergeCell ref="A67:A77"/>
    <mergeCell ref="B67:O67"/>
    <mergeCell ref="B68:O68"/>
    <mergeCell ref="E72:G72"/>
    <mergeCell ref="I71:K71"/>
    <mergeCell ref="B71:D71"/>
    <mergeCell ref="B69:H70"/>
    <mergeCell ref="I69:O70"/>
    <mergeCell ref="E71:G71"/>
    <mergeCell ref="L71:N71"/>
    <mergeCell ref="B72:D72"/>
    <mergeCell ref="L72:N72"/>
    <mergeCell ref="I72:K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L91"/>
  <sheetViews>
    <sheetView workbookViewId="0">
      <selection activeCell="L31" sqref="L31"/>
    </sheetView>
  </sheetViews>
  <sheetFormatPr defaultColWidth="9" defaultRowHeight="14.25" x14ac:dyDescent="0.2"/>
  <cols>
    <col min="1" max="1" width="24.875" style="65" bestFit="1" customWidth="1"/>
    <col min="2" max="2" width="9" style="76"/>
    <col min="3" max="4" width="7.375" style="68" customWidth="1"/>
    <col min="5" max="6" width="12.625" style="57" customWidth="1"/>
    <col min="7" max="11" width="9" style="57"/>
    <col min="12" max="12" width="25.25" style="40" bestFit="1" customWidth="1"/>
    <col min="13" max="16384" width="9" style="57"/>
  </cols>
  <sheetData>
    <row r="1" spans="1:12" ht="12.75" x14ac:dyDescent="0.2">
      <c r="A1" s="63"/>
      <c r="B1" s="68"/>
      <c r="C1" s="69"/>
      <c r="L1" s="39"/>
    </row>
    <row r="2" spans="1:12" ht="12.75" x14ac:dyDescent="0.2">
      <c r="A2" s="63"/>
      <c r="B2" s="68"/>
      <c r="C2" s="69"/>
      <c r="L2" s="39"/>
    </row>
    <row r="3" spans="1:12" ht="12.75" x14ac:dyDescent="0.2">
      <c r="A3" s="63"/>
      <c r="B3" s="68"/>
      <c r="C3" s="69"/>
      <c r="L3" s="39"/>
    </row>
    <row r="4" spans="1:12" ht="12.75" x14ac:dyDescent="0.2">
      <c r="A4" s="64"/>
      <c r="B4" s="68"/>
      <c r="C4" s="70"/>
      <c r="L4" s="41"/>
    </row>
    <row r="5" spans="1:12" ht="12.75" x14ac:dyDescent="0.2">
      <c r="A5" s="64"/>
      <c r="B5" s="68"/>
      <c r="C5" s="70"/>
      <c r="L5" s="41"/>
    </row>
    <row r="6" spans="1:12" ht="12.75" x14ac:dyDescent="0.2">
      <c r="A6" s="64"/>
      <c r="B6" s="68"/>
      <c r="C6" s="70"/>
      <c r="L6" s="41"/>
    </row>
    <row r="7" spans="1:12" ht="15" customHeight="1" x14ac:dyDescent="0.2">
      <c r="A7" s="60"/>
      <c r="B7" s="222" t="s">
        <v>5</v>
      </c>
      <c r="C7" s="222"/>
      <c r="D7" s="222"/>
      <c r="E7" s="220" t="s">
        <v>0</v>
      </c>
      <c r="F7" s="221"/>
      <c r="I7" s="61" t="s">
        <v>5</v>
      </c>
      <c r="L7" s="57"/>
    </row>
    <row r="8" spans="1:12" ht="12.75" x14ac:dyDescent="0.2">
      <c r="A8" s="60"/>
      <c r="B8" s="77">
        <v>2022</v>
      </c>
      <c r="C8" s="77">
        <v>2020</v>
      </c>
      <c r="D8" s="77">
        <v>2019</v>
      </c>
      <c r="E8" s="58" t="s">
        <v>270</v>
      </c>
      <c r="F8" s="58" t="s">
        <v>267</v>
      </c>
      <c r="I8" s="53">
        <v>2022</v>
      </c>
      <c r="L8" s="57"/>
    </row>
    <row r="9" spans="1:12" ht="12.75" x14ac:dyDescent="0.2">
      <c r="A9" s="50" t="s">
        <v>128</v>
      </c>
      <c r="B9" s="71">
        <v>46.2</v>
      </c>
      <c r="C9" s="72">
        <v>308.5</v>
      </c>
      <c r="D9" s="72">
        <v>284.8</v>
      </c>
      <c r="E9" s="59"/>
      <c r="F9" s="59">
        <f>C9/D9-1</f>
        <v>8.3216292134831393E-2</v>
      </c>
      <c r="I9" s="62"/>
      <c r="L9" s="57"/>
    </row>
    <row r="10" spans="1:12" ht="12.75" x14ac:dyDescent="0.2">
      <c r="A10" s="50" t="s">
        <v>7</v>
      </c>
      <c r="B10" s="71"/>
      <c r="C10" s="72">
        <v>39.5</v>
      </c>
      <c r="D10" s="72">
        <v>39.700000000000003</v>
      </c>
      <c r="E10" s="59"/>
      <c r="F10" s="59">
        <f>C10/D10-1</f>
        <v>-5.0377833753149082E-3</v>
      </c>
      <c r="I10" s="62"/>
      <c r="L10" s="57"/>
    </row>
    <row r="11" spans="1:12" ht="12.75" x14ac:dyDescent="0.2">
      <c r="A11" s="51"/>
      <c r="B11" s="71"/>
      <c r="C11" s="72" t="s">
        <v>149</v>
      </c>
      <c r="D11" s="72"/>
      <c r="E11" s="59"/>
      <c r="F11" s="59"/>
      <c r="I11" s="62"/>
      <c r="L11" s="57"/>
    </row>
    <row r="12" spans="1:12" ht="12.75" x14ac:dyDescent="0.2">
      <c r="A12" s="50" t="s">
        <v>1</v>
      </c>
      <c r="B12" s="71"/>
      <c r="C12" s="72">
        <v>32.799999999999997</v>
      </c>
      <c r="D12" s="72">
        <f>SUM(D13:D22)</f>
        <v>31.900000000000002</v>
      </c>
      <c r="E12" s="59"/>
      <c r="F12" s="59">
        <f t="shared" ref="F12:F22" si="0">C12/D12-1</f>
        <v>2.8213166144200441E-2</v>
      </c>
      <c r="I12" s="62"/>
      <c r="L12" s="57"/>
    </row>
    <row r="13" spans="1:12" ht="12.75" x14ac:dyDescent="0.2">
      <c r="A13" s="52" t="s">
        <v>120</v>
      </c>
      <c r="B13" s="71"/>
      <c r="C13" s="73">
        <v>2.6</v>
      </c>
      <c r="D13" s="73">
        <v>2.6</v>
      </c>
      <c r="E13" s="59"/>
      <c r="F13" s="59">
        <f t="shared" si="0"/>
        <v>0</v>
      </c>
      <c r="I13" s="62"/>
      <c r="L13" s="57"/>
    </row>
    <row r="14" spans="1:12" ht="12.75" x14ac:dyDescent="0.2">
      <c r="A14" s="52" t="s">
        <v>130</v>
      </c>
      <c r="B14" s="71"/>
      <c r="C14" s="73">
        <v>0.5</v>
      </c>
      <c r="D14" s="73">
        <v>0.4</v>
      </c>
      <c r="E14" s="59"/>
      <c r="F14" s="59">
        <f t="shared" si="0"/>
        <v>0.25</v>
      </c>
      <c r="I14" s="62"/>
      <c r="L14" s="57"/>
    </row>
    <row r="15" spans="1:12" ht="12.75" x14ac:dyDescent="0.2">
      <c r="A15" s="52" t="s">
        <v>119</v>
      </c>
      <c r="B15" s="71"/>
      <c r="C15" s="73">
        <v>3.3</v>
      </c>
      <c r="D15" s="73">
        <v>2.9</v>
      </c>
      <c r="E15" s="59"/>
      <c r="F15" s="59">
        <f t="shared" si="0"/>
        <v>0.13793103448275867</v>
      </c>
      <c r="I15" s="62"/>
      <c r="L15" s="57"/>
    </row>
    <row r="16" spans="1:12" ht="12.75" x14ac:dyDescent="0.2">
      <c r="A16" s="52" t="s">
        <v>118</v>
      </c>
      <c r="B16" s="71"/>
      <c r="C16" s="73">
        <v>10.9</v>
      </c>
      <c r="D16" s="73">
        <v>12.2</v>
      </c>
      <c r="E16" s="59"/>
      <c r="F16" s="59">
        <f t="shared" si="0"/>
        <v>-0.10655737704918022</v>
      </c>
      <c r="I16" s="62"/>
      <c r="L16" s="57"/>
    </row>
    <row r="17" spans="1:12" ht="12" customHeight="1" x14ac:dyDescent="0.2">
      <c r="A17" s="52" t="s">
        <v>117</v>
      </c>
      <c r="B17" s="71"/>
      <c r="C17" s="73">
        <v>1.8</v>
      </c>
      <c r="D17" s="73">
        <v>2</v>
      </c>
      <c r="E17" s="59"/>
      <c r="F17" s="59">
        <f t="shared" si="0"/>
        <v>-9.9999999999999978E-2</v>
      </c>
      <c r="I17" s="62"/>
      <c r="L17" s="57"/>
    </row>
    <row r="18" spans="1:12" ht="12.75" x14ac:dyDescent="0.2">
      <c r="A18" s="52" t="s">
        <v>116</v>
      </c>
      <c r="B18" s="71"/>
      <c r="C18" s="73">
        <v>2.2000000000000002</v>
      </c>
      <c r="D18" s="73">
        <v>1.7</v>
      </c>
      <c r="E18" s="59"/>
      <c r="F18" s="59">
        <f t="shared" si="0"/>
        <v>0.29411764705882359</v>
      </c>
      <c r="I18" s="62"/>
      <c r="L18" s="57"/>
    </row>
    <row r="19" spans="1:12" ht="12.75" x14ac:dyDescent="0.2">
      <c r="A19" s="52" t="s">
        <v>311</v>
      </c>
      <c r="B19" s="71"/>
      <c r="C19" s="73">
        <v>8.4</v>
      </c>
      <c r="D19" s="73">
        <v>7.8</v>
      </c>
      <c r="E19" s="59"/>
      <c r="F19" s="59">
        <f t="shared" si="0"/>
        <v>7.6923076923077094E-2</v>
      </c>
      <c r="I19" s="62"/>
      <c r="L19" s="57"/>
    </row>
    <row r="20" spans="1:12" ht="12.75" x14ac:dyDescent="0.2">
      <c r="A20" s="52" t="s">
        <v>132</v>
      </c>
      <c r="B20" s="71"/>
      <c r="C20" s="73">
        <v>0.6</v>
      </c>
      <c r="D20" s="73">
        <v>0.8</v>
      </c>
      <c r="E20" s="59"/>
      <c r="F20" s="59">
        <f t="shared" si="0"/>
        <v>-0.25000000000000011</v>
      </c>
      <c r="I20" s="62"/>
      <c r="L20" s="57"/>
    </row>
    <row r="21" spans="1:12" ht="12.75" x14ac:dyDescent="0.2">
      <c r="A21" s="52" t="s">
        <v>115</v>
      </c>
      <c r="B21" s="71"/>
      <c r="C21" s="73">
        <v>0.3</v>
      </c>
      <c r="D21" s="73">
        <v>0.2</v>
      </c>
      <c r="E21" s="59"/>
      <c r="F21" s="59">
        <f t="shared" si="0"/>
        <v>0.49999999999999978</v>
      </c>
      <c r="I21" s="62"/>
      <c r="L21" s="57"/>
    </row>
    <row r="22" spans="1:12" ht="12.75" x14ac:dyDescent="0.2">
      <c r="A22" s="52" t="s">
        <v>131</v>
      </c>
      <c r="B22" s="71"/>
      <c r="C22" s="73">
        <v>1.1000000000000001</v>
      </c>
      <c r="D22" s="73">
        <v>1.3</v>
      </c>
      <c r="E22" s="59"/>
      <c r="F22" s="59">
        <f t="shared" si="0"/>
        <v>-0.15384615384615385</v>
      </c>
      <c r="I22" s="62"/>
      <c r="L22" s="57"/>
    </row>
    <row r="23" spans="1:12" ht="12.75" x14ac:dyDescent="0.2">
      <c r="A23" s="51"/>
      <c r="B23" s="71"/>
      <c r="C23" s="72" t="s">
        <v>149</v>
      </c>
      <c r="D23" s="72"/>
      <c r="E23" s="59"/>
      <c r="F23" s="59"/>
      <c r="I23" s="62"/>
      <c r="L23" s="57"/>
    </row>
    <row r="24" spans="1:12" ht="12.75" x14ac:dyDescent="0.2">
      <c r="A24" s="52" t="s">
        <v>112</v>
      </c>
      <c r="B24" s="71"/>
      <c r="C24" s="73">
        <v>1.1000000000000001</v>
      </c>
      <c r="D24" s="73">
        <v>0.9</v>
      </c>
      <c r="E24" s="59"/>
      <c r="F24" s="59">
        <f>C24/D24-1</f>
        <v>0.22222222222222232</v>
      </c>
      <c r="I24" s="62"/>
      <c r="L24" s="57"/>
    </row>
    <row r="25" spans="1:12" ht="12.75" x14ac:dyDescent="0.2">
      <c r="A25" s="52" t="s">
        <v>113</v>
      </c>
      <c r="B25" s="71"/>
      <c r="C25" s="73">
        <v>3.3</v>
      </c>
      <c r="D25" s="73">
        <v>2.7</v>
      </c>
      <c r="E25" s="59"/>
      <c r="F25" s="59">
        <f>C25/D25-1</f>
        <v>0.2222222222222221</v>
      </c>
      <c r="I25" s="62"/>
      <c r="L25" s="57"/>
    </row>
    <row r="26" spans="1:12" ht="12.75" x14ac:dyDescent="0.2">
      <c r="A26" s="52" t="s">
        <v>114</v>
      </c>
      <c r="B26" s="71"/>
      <c r="C26" s="73">
        <v>1.3</v>
      </c>
      <c r="D26" s="73">
        <v>1.6</v>
      </c>
      <c r="E26" s="59"/>
      <c r="F26" s="59">
        <f>C26/D26-1</f>
        <v>-0.1875</v>
      </c>
      <c r="I26" s="62"/>
      <c r="L26" s="57"/>
    </row>
    <row r="27" spans="1:12" ht="12.75" x14ac:dyDescent="0.2">
      <c r="A27" s="51"/>
      <c r="B27" s="71"/>
      <c r="C27" s="72" t="s">
        <v>149</v>
      </c>
      <c r="D27" s="72"/>
      <c r="E27" s="59"/>
      <c r="F27" s="59"/>
      <c r="I27" s="62"/>
      <c r="L27" s="57"/>
    </row>
    <row r="28" spans="1:12" ht="12.75" x14ac:dyDescent="0.2">
      <c r="A28" s="50" t="s">
        <v>24</v>
      </c>
      <c r="B28" s="71"/>
      <c r="C28" s="72">
        <v>5.9</v>
      </c>
      <c r="D28" s="72">
        <f>SUM(D29:D33)</f>
        <v>4.0999999999999996</v>
      </c>
      <c r="E28" s="59"/>
      <c r="F28" s="59">
        <f t="shared" ref="F28:F33" si="1">C28/D28-1</f>
        <v>0.43902439024390261</v>
      </c>
      <c r="I28" s="62"/>
      <c r="L28" s="57"/>
    </row>
    <row r="29" spans="1:12" ht="12.75" x14ac:dyDescent="0.2">
      <c r="A29" s="52" t="s">
        <v>121</v>
      </c>
      <c r="B29" s="71"/>
      <c r="C29" s="72">
        <v>1.2</v>
      </c>
      <c r="D29" s="72">
        <v>1</v>
      </c>
      <c r="E29" s="59"/>
      <c r="F29" s="59">
        <f t="shared" si="1"/>
        <v>0.19999999999999996</v>
      </c>
      <c r="I29" s="62"/>
      <c r="L29" s="57"/>
    </row>
    <row r="30" spans="1:12" ht="12.75" x14ac:dyDescent="0.2">
      <c r="A30" s="52" t="s">
        <v>122</v>
      </c>
      <c r="B30" s="71"/>
      <c r="C30" s="72">
        <v>0.1</v>
      </c>
      <c r="D30" s="72">
        <v>0.2</v>
      </c>
      <c r="E30" s="59"/>
      <c r="F30" s="59">
        <f t="shared" si="1"/>
        <v>-0.5</v>
      </c>
      <c r="I30" s="62"/>
      <c r="L30" s="57"/>
    </row>
    <row r="31" spans="1:12" ht="12.75" x14ac:dyDescent="0.2">
      <c r="A31" s="52" t="s">
        <v>123</v>
      </c>
      <c r="B31" s="71"/>
      <c r="C31" s="72">
        <v>0.3</v>
      </c>
      <c r="D31" s="72">
        <v>0.2</v>
      </c>
      <c r="E31" s="59"/>
      <c r="F31" s="59">
        <f t="shared" si="1"/>
        <v>0.49999999999999978</v>
      </c>
      <c r="I31" s="62"/>
      <c r="L31" s="57"/>
    </row>
    <row r="32" spans="1:12" ht="12.75" x14ac:dyDescent="0.2">
      <c r="A32" s="52" t="s">
        <v>124</v>
      </c>
      <c r="B32" s="71"/>
      <c r="C32" s="72">
        <v>2.5</v>
      </c>
      <c r="D32" s="72">
        <v>2.6</v>
      </c>
      <c r="E32" s="59"/>
      <c r="F32" s="59">
        <f t="shared" si="1"/>
        <v>-3.8461538461538547E-2</v>
      </c>
      <c r="I32" s="62"/>
      <c r="L32" s="57"/>
    </row>
    <row r="33" spans="1:12" ht="12.75" x14ac:dyDescent="0.2">
      <c r="A33" s="52" t="s">
        <v>125</v>
      </c>
      <c r="B33" s="71"/>
      <c r="C33" s="72">
        <v>0.1</v>
      </c>
      <c r="D33" s="72">
        <v>0.1</v>
      </c>
      <c r="E33" s="59"/>
      <c r="F33" s="59">
        <f t="shared" si="1"/>
        <v>0</v>
      </c>
      <c r="I33" s="62"/>
      <c r="L33" s="57"/>
    </row>
    <row r="34" spans="1:12" ht="12.75" x14ac:dyDescent="0.2">
      <c r="A34" s="52"/>
      <c r="B34" s="71"/>
      <c r="C34" s="72" t="s">
        <v>149</v>
      </c>
      <c r="D34" s="72"/>
      <c r="E34" s="59"/>
      <c r="F34" s="59"/>
      <c r="I34" s="62"/>
      <c r="L34" s="57"/>
    </row>
    <row r="35" spans="1:12" ht="12.75" x14ac:dyDescent="0.2">
      <c r="A35" s="52" t="s">
        <v>30</v>
      </c>
      <c r="B35" s="71"/>
      <c r="C35" s="72">
        <v>165.2</v>
      </c>
      <c r="D35" s="72">
        <v>150.80000000000001</v>
      </c>
      <c r="E35" s="59"/>
      <c r="F35" s="59">
        <f t="shared" ref="F35:F50" si="2">C35/D35-1</f>
        <v>9.5490716180371304E-2</v>
      </c>
      <c r="I35" s="62"/>
      <c r="L35" s="57"/>
    </row>
    <row r="36" spans="1:12" ht="12.75" x14ac:dyDescent="0.2">
      <c r="A36" s="50" t="s">
        <v>144</v>
      </c>
      <c r="B36" s="71"/>
      <c r="C36" s="72">
        <f>SUM(C37:C50)</f>
        <v>79.499999999999986</v>
      </c>
      <c r="D36" s="72">
        <f>SUM(D37:D50)</f>
        <v>76.900000000000006</v>
      </c>
      <c r="E36" s="59"/>
      <c r="F36" s="59">
        <f t="shared" si="2"/>
        <v>3.3810143042912522E-2</v>
      </c>
      <c r="I36" s="62"/>
      <c r="L36" s="57"/>
    </row>
    <row r="37" spans="1:12" ht="12.75" x14ac:dyDescent="0.2">
      <c r="A37" s="52" t="s">
        <v>111</v>
      </c>
      <c r="B37" s="71"/>
      <c r="C37" s="72">
        <v>1.1000000000000001</v>
      </c>
      <c r="D37" s="72">
        <v>1.3</v>
      </c>
      <c r="E37" s="59"/>
      <c r="F37" s="59">
        <f t="shared" si="2"/>
        <v>-0.15384615384615385</v>
      </c>
      <c r="I37" s="62"/>
      <c r="L37" s="57"/>
    </row>
    <row r="38" spans="1:12" ht="12.75" x14ac:dyDescent="0.2">
      <c r="A38" s="52" t="s">
        <v>110</v>
      </c>
      <c r="B38" s="71"/>
      <c r="C38" s="72">
        <v>0.5</v>
      </c>
      <c r="D38" s="72">
        <v>0.7</v>
      </c>
      <c r="E38" s="59"/>
      <c r="F38" s="59">
        <f t="shared" si="2"/>
        <v>-0.2857142857142857</v>
      </c>
      <c r="I38" s="62"/>
      <c r="L38" s="57"/>
    </row>
    <row r="39" spans="1:12" ht="12.75" x14ac:dyDescent="0.2">
      <c r="A39" s="52" t="s">
        <v>108</v>
      </c>
      <c r="B39" s="71"/>
      <c r="C39" s="72">
        <v>1</v>
      </c>
      <c r="D39" s="72">
        <v>1.4</v>
      </c>
      <c r="E39" s="59"/>
      <c r="F39" s="59">
        <f t="shared" si="2"/>
        <v>-0.2857142857142857</v>
      </c>
      <c r="I39" s="62"/>
      <c r="L39" s="57"/>
    </row>
    <row r="40" spans="1:12" ht="12.75" x14ac:dyDescent="0.2">
      <c r="A40" s="52" t="s">
        <v>109</v>
      </c>
      <c r="B40" s="71"/>
      <c r="C40" s="72">
        <v>1.3</v>
      </c>
      <c r="D40" s="72">
        <v>1.6</v>
      </c>
      <c r="E40" s="59"/>
      <c r="F40" s="59">
        <f t="shared" si="2"/>
        <v>-0.1875</v>
      </c>
      <c r="I40" s="62"/>
      <c r="L40" s="57"/>
    </row>
    <row r="41" spans="1:12" ht="12.75" x14ac:dyDescent="0.2">
      <c r="A41" s="52" t="s">
        <v>85</v>
      </c>
      <c r="B41" s="71"/>
      <c r="C41" s="72">
        <v>13</v>
      </c>
      <c r="D41" s="72">
        <v>12.5</v>
      </c>
      <c r="E41" s="59"/>
      <c r="F41" s="59">
        <f t="shared" si="2"/>
        <v>4.0000000000000036E-2</v>
      </c>
      <c r="I41" s="62"/>
      <c r="L41" s="57"/>
    </row>
    <row r="42" spans="1:12" ht="12.75" x14ac:dyDescent="0.2">
      <c r="A42" s="52" t="s">
        <v>84</v>
      </c>
      <c r="B42" s="71"/>
      <c r="C42" s="73">
        <v>0.7</v>
      </c>
      <c r="D42" s="73">
        <v>0.6</v>
      </c>
      <c r="E42" s="59"/>
      <c r="F42" s="59">
        <f t="shared" si="2"/>
        <v>0.16666666666666674</v>
      </c>
      <c r="I42" s="62"/>
      <c r="L42" s="57"/>
    </row>
    <row r="43" spans="1:12" ht="12.75" x14ac:dyDescent="0.2">
      <c r="A43" s="52" t="s">
        <v>83</v>
      </c>
      <c r="B43" s="71"/>
      <c r="C43" s="73">
        <v>4.7</v>
      </c>
      <c r="D43" s="73">
        <v>4.5</v>
      </c>
      <c r="E43" s="59"/>
      <c r="F43" s="59">
        <f t="shared" si="2"/>
        <v>4.4444444444444509E-2</v>
      </c>
      <c r="I43" s="62"/>
      <c r="L43" s="57"/>
    </row>
    <row r="44" spans="1:12" ht="12.75" x14ac:dyDescent="0.2">
      <c r="A44" s="52" t="s">
        <v>88</v>
      </c>
      <c r="B44" s="71"/>
      <c r="C44" s="72">
        <v>1.2</v>
      </c>
      <c r="D44" s="72">
        <v>1.4</v>
      </c>
      <c r="E44" s="59"/>
      <c r="F44" s="59">
        <f t="shared" si="2"/>
        <v>-0.14285714285714279</v>
      </c>
      <c r="I44" s="62"/>
      <c r="L44" s="57"/>
    </row>
    <row r="45" spans="1:12" ht="12.75" x14ac:dyDescent="0.2">
      <c r="A45" s="52" t="s">
        <v>81</v>
      </c>
      <c r="B45" s="71"/>
      <c r="C45" s="73">
        <v>16.399999999999999</v>
      </c>
      <c r="D45" s="73">
        <v>16.100000000000001</v>
      </c>
      <c r="E45" s="59"/>
      <c r="F45" s="59">
        <f t="shared" si="2"/>
        <v>1.8633540372670732E-2</v>
      </c>
      <c r="I45" s="62"/>
      <c r="L45" s="57"/>
    </row>
    <row r="46" spans="1:12" ht="12.75" x14ac:dyDescent="0.2">
      <c r="A46" s="52" t="s">
        <v>80</v>
      </c>
      <c r="B46" s="71"/>
      <c r="C46" s="73">
        <v>12.9</v>
      </c>
      <c r="D46" s="73">
        <v>11.7</v>
      </c>
      <c r="E46" s="59"/>
      <c r="F46" s="59">
        <f t="shared" si="2"/>
        <v>0.10256410256410264</v>
      </c>
      <c r="I46" s="62"/>
      <c r="L46" s="57"/>
    </row>
    <row r="47" spans="1:12" ht="12.75" x14ac:dyDescent="0.2">
      <c r="A47" s="52" t="s">
        <v>79</v>
      </c>
      <c r="B47" s="71"/>
      <c r="C47" s="73">
        <v>2.8</v>
      </c>
      <c r="D47" s="73">
        <v>2.8</v>
      </c>
      <c r="E47" s="59"/>
      <c r="F47" s="59">
        <f t="shared" si="2"/>
        <v>0</v>
      </c>
      <c r="I47" s="62"/>
      <c r="L47" s="57"/>
    </row>
    <row r="48" spans="1:12" ht="12.75" x14ac:dyDescent="0.2">
      <c r="A48" s="52" t="s">
        <v>78</v>
      </c>
      <c r="B48" s="71"/>
      <c r="C48" s="73">
        <v>14.9</v>
      </c>
      <c r="D48" s="73">
        <v>13.9</v>
      </c>
      <c r="E48" s="59"/>
      <c r="F48" s="59">
        <f t="shared" si="2"/>
        <v>7.1942446043165464E-2</v>
      </c>
      <c r="I48" s="62"/>
      <c r="L48" s="57"/>
    </row>
    <row r="49" spans="1:12" ht="12.75" x14ac:dyDescent="0.2">
      <c r="A49" s="52" t="s">
        <v>77</v>
      </c>
      <c r="B49" s="71"/>
      <c r="C49" s="73">
        <v>2.7</v>
      </c>
      <c r="D49" s="73">
        <v>2.2000000000000002</v>
      </c>
      <c r="E49" s="59"/>
      <c r="F49" s="59">
        <f t="shared" si="2"/>
        <v>0.22727272727272729</v>
      </c>
      <c r="I49" s="62"/>
      <c r="L49" s="57"/>
    </row>
    <row r="50" spans="1:12" ht="12.75" x14ac:dyDescent="0.2">
      <c r="A50" s="52" t="s">
        <v>86</v>
      </c>
      <c r="B50" s="71"/>
      <c r="C50" s="73">
        <v>6.3</v>
      </c>
      <c r="D50" s="73">
        <v>6.2</v>
      </c>
      <c r="E50" s="59"/>
      <c r="F50" s="59">
        <f t="shared" si="2"/>
        <v>1.6129032258064502E-2</v>
      </c>
      <c r="I50" s="62"/>
      <c r="L50" s="57"/>
    </row>
    <row r="51" spans="1:12" s="43" customFormat="1" ht="12.75" x14ac:dyDescent="0.2">
      <c r="A51" s="51"/>
      <c r="B51" s="74"/>
      <c r="C51" s="74"/>
      <c r="D51" s="74"/>
      <c r="E51" s="67"/>
      <c r="F51" s="67"/>
      <c r="I51" s="62"/>
      <c r="J51" s="57"/>
    </row>
    <row r="52" spans="1:12" ht="12.75" x14ac:dyDescent="0.2">
      <c r="A52" s="50" t="s">
        <v>2</v>
      </c>
      <c r="B52" s="71"/>
      <c r="C52" s="72">
        <f>SUM(C53:C62)</f>
        <v>38.900000000000006</v>
      </c>
      <c r="D52" s="72">
        <f>SUM(D53:D62)</f>
        <v>35</v>
      </c>
      <c r="E52" s="59"/>
      <c r="F52" s="59">
        <f t="shared" ref="F52:F62" si="3">C52/D52-1</f>
        <v>0.11142857142857165</v>
      </c>
      <c r="I52" s="62"/>
      <c r="L52" s="57"/>
    </row>
    <row r="53" spans="1:12" ht="12.75" x14ac:dyDescent="0.2">
      <c r="A53" s="52" t="s">
        <v>145</v>
      </c>
      <c r="B53" s="71"/>
      <c r="C53" s="72">
        <v>22</v>
      </c>
      <c r="D53" s="72">
        <v>19.899999999999999</v>
      </c>
      <c r="E53" s="59"/>
      <c r="F53" s="59">
        <f t="shared" si="3"/>
        <v>0.1055276381909549</v>
      </c>
      <c r="I53" s="62"/>
      <c r="L53" s="57"/>
    </row>
    <row r="54" spans="1:12" ht="12.75" x14ac:dyDescent="0.2">
      <c r="A54" s="52" t="s">
        <v>101</v>
      </c>
      <c r="B54" s="71"/>
      <c r="C54" s="73">
        <v>9.1999999999999993</v>
      </c>
      <c r="D54" s="73">
        <v>8</v>
      </c>
      <c r="E54" s="59"/>
      <c r="F54" s="59">
        <f t="shared" si="3"/>
        <v>0.14999999999999991</v>
      </c>
      <c r="I54" s="62"/>
      <c r="L54" s="57"/>
    </row>
    <row r="55" spans="1:12" ht="12.75" x14ac:dyDescent="0.2">
      <c r="A55" s="52" t="s">
        <v>100</v>
      </c>
      <c r="B55" s="71"/>
      <c r="C55" s="73">
        <v>1.7</v>
      </c>
      <c r="D55" s="73">
        <v>1.5</v>
      </c>
      <c r="E55" s="59"/>
      <c r="F55" s="59">
        <f t="shared" si="3"/>
        <v>0.1333333333333333</v>
      </c>
      <c r="I55" s="62"/>
      <c r="L55" s="57"/>
    </row>
    <row r="56" spans="1:12" ht="12.75" x14ac:dyDescent="0.2">
      <c r="A56" s="52" t="s">
        <v>146</v>
      </c>
      <c r="B56" s="71"/>
      <c r="C56" s="73">
        <v>0.7</v>
      </c>
      <c r="D56" s="73">
        <v>0.7</v>
      </c>
      <c r="E56" s="59"/>
      <c r="F56" s="59">
        <f t="shared" si="3"/>
        <v>0</v>
      </c>
      <c r="I56" s="62"/>
      <c r="L56" s="57"/>
    </row>
    <row r="57" spans="1:12" ht="12.75" x14ac:dyDescent="0.2">
      <c r="A57" s="51" t="s">
        <v>99</v>
      </c>
      <c r="B57" s="71"/>
      <c r="C57" s="73">
        <v>0.2</v>
      </c>
      <c r="D57" s="73">
        <v>0.2</v>
      </c>
      <c r="E57" s="59"/>
      <c r="F57" s="59">
        <f t="shared" si="3"/>
        <v>0</v>
      </c>
      <c r="I57" s="62"/>
      <c r="L57" s="57"/>
    </row>
    <row r="58" spans="1:12" ht="12.75" x14ac:dyDescent="0.2">
      <c r="A58" s="52" t="s">
        <v>147</v>
      </c>
      <c r="B58" s="71"/>
      <c r="C58" s="73">
        <v>0.3</v>
      </c>
      <c r="D58" s="73">
        <v>0.3</v>
      </c>
      <c r="E58" s="59"/>
      <c r="F58" s="59">
        <f t="shared" si="3"/>
        <v>0</v>
      </c>
      <c r="I58" s="62"/>
      <c r="L58" s="57"/>
    </row>
    <row r="59" spans="1:12" ht="12.75" x14ac:dyDescent="0.2">
      <c r="A59" s="52" t="s">
        <v>98</v>
      </c>
      <c r="B59" s="71"/>
      <c r="C59" s="72">
        <v>0.7</v>
      </c>
      <c r="D59" s="72">
        <v>0.8</v>
      </c>
      <c r="E59" s="59"/>
      <c r="F59" s="59">
        <f t="shared" si="3"/>
        <v>-0.12500000000000011</v>
      </c>
      <c r="I59" s="62"/>
      <c r="L59" s="57"/>
    </row>
    <row r="60" spans="1:12" ht="12.75" x14ac:dyDescent="0.2">
      <c r="A60" s="52" t="s">
        <v>97</v>
      </c>
      <c r="B60" s="71"/>
      <c r="C60" s="72">
        <v>0.4</v>
      </c>
      <c r="D60" s="72">
        <v>0.5</v>
      </c>
      <c r="E60" s="59"/>
      <c r="F60" s="59">
        <f t="shared" si="3"/>
        <v>-0.19999999999999996</v>
      </c>
      <c r="I60" s="62"/>
      <c r="L60" s="57"/>
    </row>
    <row r="61" spans="1:12" ht="12.75" x14ac:dyDescent="0.2">
      <c r="A61" s="52" t="s">
        <v>96</v>
      </c>
      <c r="B61" s="71"/>
      <c r="C61" s="72">
        <v>2.7</v>
      </c>
      <c r="D61" s="72">
        <v>2.1</v>
      </c>
      <c r="E61" s="59"/>
      <c r="F61" s="59">
        <f t="shared" si="3"/>
        <v>0.28571428571428581</v>
      </c>
      <c r="I61" s="62"/>
      <c r="L61" s="57"/>
    </row>
    <row r="62" spans="1:12" ht="12.75" x14ac:dyDescent="0.2">
      <c r="A62" s="52" t="s">
        <v>95</v>
      </c>
      <c r="B62" s="71"/>
      <c r="C62" s="72">
        <v>1</v>
      </c>
      <c r="D62" s="72">
        <v>1</v>
      </c>
      <c r="E62" s="59"/>
      <c r="F62" s="59">
        <f t="shared" si="3"/>
        <v>0</v>
      </c>
      <c r="I62" s="62"/>
      <c r="L62" s="57"/>
    </row>
    <row r="63" spans="1:12" ht="12.75" x14ac:dyDescent="0.2">
      <c r="A63" s="51"/>
      <c r="B63" s="71"/>
      <c r="C63" s="72"/>
      <c r="D63" s="72"/>
      <c r="E63" s="59"/>
      <c r="F63" s="59"/>
      <c r="I63" s="62"/>
      <c r="L63" s="57"/>
    </row>
    <row r="64" spans="1:12" ht="12.75" x14ac:dyDescent="0.2">
      <c r="A64" s="52" t="s">
        <v>92</v>
      </c>
      <c r="B64" s="71"/>
      <c r="C64" s="72">
        <v>19.399999999999999</v>
      </c>
      <c r="D64" s="72">
        <v>16.2</v>
      </c>
      <c r="E64" s="59"/>
      <c r="F64" s="59">
        <f t="shared" ref="F64:F73" si="4">C64/D64-1</f>
        <v>0.19753086419753085</v>
      </c>
      <c r="I64" s="62"/>
      <c r="L64" s="57"/>
    </row>
    <row r="65" spans="1:12" ht="12.75" x14ac:dyDescent="0.2">
      <c r="A65" s="52" t="s">
        <v>91</v>
      </c>
      <c r="B65" s="71"/>
      <c r="C65" s="72">
        <v>3.6</v>
      </c>
      <c r="D65" s="72">
        <v>3.2</v>
      </c>
      <c r="E65" s="59"/>
      <c r="F65" s="59">
        <f t="shared" si="4"/>
        <v>0.125</v>
      </c>
      <c r="I65" s="62"/>
      <c r="L65" s="57"/>
    </row>
    <row r="66" spans="1:12" ht="12.75" x14ac:dyDescent="0.2">
      <c r="A66" s="56" t="s">
        <v>90</v>
      </c>
      <c r="B66" s="71"/>
      <c r="C66" s="72">
        <v>0.7</v>
      </c>
      <c r="D66" s="72">
        <v>0.5</v>
      </c>
      <c r="E66" s="59"/>
      <c r="F66" s="59">
        <f t="shared" si="4"/>
        <v>0.39999999999999991</v>
      </c>
      <c r="I66" s="62"/>
      <c r="L66" s="57"/>
    </row>
    <row r="67" spans="1:12" ht="12.75" x14ac:dyDescent="0.2">
      <c r="A67" s="52" t="s">
        <v>4</v>
      </c>
      <c r="B67" s="71"/>
      <c r="C67" s="72">
        <v>0.3</v>
      </c>
      <c r="D67" s="72">
        <v>0.2</v>
      </c>
      <c r="E67" s="59"/>
      <c r="F67" s="59">
        <f t="shared" si="4"/>
        <v>0.49999999999999978</v>
      </c>
      <c r="I67" s="62"/>
      <c r="L67" s="57"/>
    </row>
    <row r="68" spans="1:12" ht="12.75" x14ac:dyDescent="0.2">
      <c r="A68" s="52" t="s">
        <v>3</v>
      </c>
      <c r="B68" s="71"/>
      <c r="C68" s="72">
        <v>0.9</v>
      </c>
      <c r="D68" s="72">
        <v>0.7</v>
      </c>
      <c r="E68" s="59"/>
      <c r="F68" s="59">
        <f t="shared" si="4"/>
        <v>0.28571428571428581</v>
      </c>
      <c r="I68" s="62"/>
      <c r="L68" s="57"/>
    </row>
    <row r="69" spans="1:12" x14ac:dyDescent="0.2">
      <c r="A69" s="52" t="s">
        <v>89</v>
      </c>
      <c r="B69" s="71"/>
      <c r="C69" s="75">
        <v>10.3</v>
      </c>
      <c r="D69" s="75">
        <v>9.4</v>
      </c>
      <c r="E69" s="59"/>
      <c r="F69" s="59">
        <f t="shared" si="4"/>
        <v>9.5744680851063801E-2</v>
      </c>
      <c r="I69" s="62"/>
      <c r="L69" s="57"/>
    </row>
    <row r="70" spans="1:12" ht="12.75" x14ac:dyDescent="0.2">
      <c r="A70" s="52" t="s">
        <v>82</v>
      </c>
      <c r="B70" s="71"/>
      <c r="C70" s="73">
        <v>2.4</v>
      </c>
      <c r="D70" s="73">
        <v>2.2000000000000002</v>
      </c>
      <c r="E70" s="59"/>
      <c r="F70" s="59">
        <f t="shared" si="4"/>
        <v>9.0909090909090828E-2</v>
      </c>
      <c r="I70" s="62"/>
      <c r="L70" s="57"/>
    </row>
    <row r="71" spans="1:12" ht="12.75" x14ac:dyDescent="0.2">
      <c r="A71" s="52" t="s">
        <v>94</v>
      </c>
      <c r="B71" s="71"/>
      <c r="C71" s="72">
        <v>2.6</v>
      </c>
      <c r="D71" s="72">
        <v>2</v>
      </c>
      <c r="E71" s="59"/>
      <c r="F71" s="59">
        <f t="shared" si="4"/>
        <v>0.30000000000000004</v>
      </c>
      <c r="I71" s="62"/>
      <c r="L71" s="57"/>
    </row>
    <row r="72" spans="1:12" ht="12.75" x14ac:dyDescent="0.2">
      <c r="A72" s="52" t="s">
        <v>87</v>
      </c>
      <c r="B72" s="71"/>
      <c r="C72" s="72">
        <v>1.4</v>
      </c>
      <c r="D72" s="72">
        <v>1.3</v>
      </c>
      <c r="E72" s="59"/>
      <c r="F72" s="59">
        <f t="shared" si="4"/>
        <v>7.6923076923076872E-2</v>
      </c>
      <c r="I72" s="62"/>
      <c r="L72" s="57"/>
    </row>
    <row r="73" spans="1:12" ht="12.75" x14ac:dyDescent="0.2">
      <c r="A73" s="52" t="s">
        <v>93</v>
      </c>
      <c r="B73" s="71"/>
      <c r="C73" s="72">
        <v>4.4000000000000004</v>
      </c>
      <c r="D73" s="72">
        <v>3.1</v>
      </c>
      <c r="E73" s="59"/>
      <c r="F73" s="59">
        <f t="shared" si="4"/>
        <v>0.41935483870967749</v>
      </c>
      <c r="I73" s="62"/>
      <c r="L73" s="57"/>
    </row>
    <row r="74" spans="1:12" ht="12.75" x14ac:dyDescent="0.2">
      <c r="A74" s="51"/>
      <c r="B74" s="71"/>
      <c r="C74" s="72" t="s">
        <v>149</v>
      </c>
      <c r="D74" s="72"/>
      <c r="E74" s="59"/>
      <c r="F74" s="59"/>
      <c r="I74" s="62"/>
      <c r="L74" s="57"/>
    </row>
    <row r="75" spans="1:12" ht="12.75" x14ac:dyDescent="0.2">
      <c r="A75" s="50" t="s">
        <v>62</v>
      </c>
      <c r="B75" s="71"/>
      <c r="C75" s="72">
        <v>93.3</v>
      </c>
      <c r="D75" s="72">
        <v>85.3</v>
      </c>
      <c r="E75" s="59"/>
      <c r="F75" s="59">
        <f>C75/D75-1</f>
        <v>9.3786635404454977E-2</v>
      </c>
      <c r="I75" s="62"/>
      <c r="L75" s="57"/>
    </row>
    <row r="76" spans="1:12" ht="12.75" x14ac:dyDescent="0.2">
      <c r="A76" s="52" t="s">
        <v>312</v>
      </c>
      <c r="B76" s="71"/>
      <c r="C76" s="72">
        <v>70.2</v>
      </c>
      <c r="D76" s="72">
        <v>64.7</v>
      </c>
      <c r="E76" s="59"/>
      <c r="F76" s="59">
        <f>C76/D76-1</f>
        <v>8.5007727975270564E-2</v>
      </c>
      <c r="I76" s="62"/>
      <c r="L76" s="57"/>
    </row>
    <row r="77" spans="1:12" ht="12.75" x14ac:dyDescent="0.2">
      <c r="A77" s="52" t="s">
        <v>103</v>
      </c>
      <c r="B77" s="71"/>
      <c r="C77" s="72">
        <v>2.2000000000000002</v>
      </c>
      <c r="D77" s="72">
        <v>1.8</v>
      </c>
      <c r="E77" s="59"/>
      <c r="F77" s="59">
        <f>C77/D77-1</f>
        <v>0.22222222222222232</v>
      </c>
      <c r="I77" s="62"/>
      <c r="L77" s="57"/>
    </row>
    <row r="78" spans="1:12" ht="12.75" x14ac:dyDescent="0.2">
      <c r="A78" s="52" t="s">
        <v>102</v>
      </c>
      <c r="B78" s="71"/>
      <c r="C78" s="72">
        <v>4.8</v>
      </c>
      <c r="D78" s="72">
        <v>5.0999999999999996</v>
      </c>
      <c r="E78" s="59"/>
      <c r="F78" s="59">
        <f>C78/D78-1</f>
        <v>-5.8823529411764719E-2</v>
      </c>
      <c r="I78" s="62"/>
      <c r="L78" s="57"/>
    </row>
    <row r="79" spans="1:12" ht="12.75" x14ac:dyDescent="0.2">
      <c r="A79" s="51"/>
      <c r="B79" s="71"/>
      <c r="C79" s="71"/>
      <c r="D79" s="71"/>
      <c r="E79" s="66"/>
      <c r="F79" s="66"/>
      <c r="I79" s="62"/>
      <c r="L79" s="57"/>
    </row>
    <row r="80" spans="1:12" ht="12.75" x14ac:dyDescent="0.2">
      <c r="A80" s="50" t="s">
        <v>313</v>
      </c>
      <c r="B80" s="71"/>
      <c r="C80" s="72">
        <v>2.4</v>
      </c>
      <c r="D80" s="71">
        <v>1.6</v>
      </c>
      <c r="E80" s="59"/>
      <c r="F80" s="59">
        <f t="shared" ref="F80:F86" si="5">C80/D80-1</f>
        <v>0.49999999999999978</v>
      </c>
      <c r="I80" s="62"/>
      <c r="L80" s="57"/>
    </row>
    <row r="81" spans="1:12" ht="12.75" x14ac:dyDescent="0.2">
      <c r="A81" s="50" t="s">
        <v>314</v>
      </c>
      <c r="B81" s="71"/>
      <c r="C81" s="71">
        <v>13.6</v>
      </c>
      <c r="D81" s="71">
        <v>12.1</v>
      </c>
      <c r="E81" s="59"/>
      <c r="F81" s="59">
        <f t="shared" si="5"/>
        <v>0.12396694214876036</v>
      </c>
      <c r="I81" s="62"/>
      <c r="L81" s="57"/>
    </row>
    <row r="82" spans="1:12" ht="12.75" x14ac:dyDescent="0.2">
      <c r="A82" s="52" t="s">
        <v>148</v>
      </c>
      <c r="B82" s="71"/>
      <c r="C82" s="72">
        <v>0.3</v>
      </c>
      <c r="D82" s="72">
        <v>0.4</v>
      </c>
      <c r="E82" s="59"/>
      <c r="F82" s="59">
        <f t="shared" si="5"/>
        <v>-0.25000000000000011</v>
      </c>
      <c r="I82" s="62"/>
      <c r="L82" s="57"/>
    </row>
    <row r="83" spans="1:12" ht="12.75" x14ac:dyDescent="0.2">
      <c r="A83" s="52" t="s">
        <v>104</v>
      </c>
      <c r="B83" s="71"/>
      <c r="C83" s="72">
        <v>4.7</v>
      </c>
      <c r="D83" s="72">
        <v>4.5999999999999996</v>
      </c>
      <c r="E83" s="59"/>
      <c r="F83" s="59">
        <f t="shared" si="5"/>
        <v>2.1739130434782705E-2</v>
      </c>
      <c r="I83" s="62"/>
      <c r="L83" s="57"/>
    </row>
    <row r="84" spans="1:12" ht="12.75" x14ac:dyDescent="0.2">
      <c r="A84" s="52" t="s">
        <v>105</v>
      </c>
      <c r="B84" s="71"/>
      <c r="C84" s="72">
        <v>5.9</v>
      </c>
      <c r="D84" s="72">
        <v>5.0999999999999996</v>
      </c>
      <c r="E84" s="59"/>
      <c r="F84" s="59">
        <f t="shared" si="5"/>
        <v>0.15686274509803932</v>
      </c>
      <c r="I84" s="62"/>
      <c r="L84" s="57"/>
    </row>
    <row r="85" spans="1:12" ht="12.75" x14ac:dyDescent="0.2">
      <c r="A85" s="52" t="s">
        <v>106</v>
      </c>
      <c r="B85" s="71"/>
      <c r="C85" s="72">
        <v>1.2</v>
      </c>
      <c r="D85" s="72">
        <v>0.9</v>
      </c>
      <c r="E85" s="59"/>
      <c r="F85" s="59">
        <f t="shared" si="5"/>
        <v>0.33333333333333326</v>
      </c>
      <c r="I85" s="62"/>
      <c r="L85" s="57"/>
    </row>
    <row r="86" spans="1:12" ht="12.75" x14ac:dyDescent="0.2">
      <c r="A86" s="52" t="s">
        <v>107</v>
      </c>
      <c r="B86" s="71"/>
      <c r="C86" s="72">
        <v>1.4</v>
      </c>
      <c r="D86" s="72">
        <v>1</v>
      </c>
      <c r="E86" s="59"/>
      <c r="F86" s="59">
        <f t="shared" si="5"/>
        <v>0.39999999999999991</v>
      </c>
      <c r="I86" s="62"/>
      <c r="L86" s="57"/>
    </row>
    <row r="87" spans="1:12" ht="12.75" x14ac:dyDescent="0.2">
      <c r="A87" s="51"/>
      <c r="B87" s="71"/>
      <c r="C87" s="71"/>
      <c r="D87" s="71"/>
      <c r="E87" s="66"/>
      <c r="F87" s="66"/>
      <c r="I87" s="62"/>
      <c r="L87" s="57"/>
    </row>
    <row r="88" spans="1:12" ht="12.75" x14ac:dyDescent="0.2">
      <c r="A88" s="50" t="s">
        <v>73</v>
      </c>
      <c r="B88" s="71"/>
      <c r="C88" s="72">
        <v>3.8</v>
      </c>
      <c r="D88" s="72">
        <v>3.5</v>
      </c>
      <c r="E88" s="59"/>
      <c r="F88" s="59">
        <f>C88/D88-1</f>
        <v>8.5714285714285632E-2</v>
      </c>
      <c r="I88" s="62"/>
      <c r="L88" s="57"/>
    </row>
    <row r="89" spans="1:12" ht="12.75" x14ac:dyDescent="0.2">
      <c r="A89" s="52" t="s">
        <v>126</v>
      </c>
      <c r="B89" s="71"/>
      <c r="C89" s="72">
        <v>3.5</v>
      </c>
      <c r="D89" s="72">
        <v>3</v>
      </c>
      <c r="E89" s="59"/>
      <c r="F89" s="59">
        <f>C89/D89-1</f>
        <v>0.16666666666666674</v>
      </c>
      <c r="I89" s="62"/>
      <c r="L89" s="57"/>
    </row>
    <row r="90" spans="1:12" ht="12.75" x14ac:dyDescent="0.2">
      <c r="A90" s="52" t="s">
        <v>127</v>
      </c>
      <c r="B90" s="71"/>
      <c r="C90" s="72">
        <v>0.3</v>
      </c>
      <c r="D90" s="72">
        <v>0.3</v>
      </c>
      <c r="E90" s="59"/>
      <c r="F90" s="59">
        <f>C90/D90-1</f>
        <v>0</v>
      </c>
      <c r="I90" s="62"/>
      <c r="L90" s="57"/>
    </row>
    <row r="91" spans="1:12" ht="12.75" x14ac:dyDescent="0.2">
      <c r="B91" s="68"/>
    </row>
  </sheetData>
  <mergeCells count="2">
    <mergeCell ref="E7:F7"/>
    <mergeCell ref="B7:D7"/>
  </mergeCells>
  <conditionalFormatting sqref="F9:F50 F52:F78 F80:F86 F88:F90">
    <cfRule type="cellIs" dxfId="64" priority="14" operator="lessThan">
      <formula>0</formula>
    </cfRule>
    <cfRule type="cellIs" dxfId="63" priority="15" operator="greaterThan">
      <formula>0</formula>
    </cfRule>
    <cfRule type="cellIs" dxfId="62" priority="16" operator="greaterThan">
      <formula>0</formula>
    </cfRule>
    <cfRule type="cellIs" dxfId="61" priority="17" operator="lessThan">
      <formula>0</formula>
    </cfRule>
  </conditionalFormatting>
  <conditionalFormatting sqref="E9:E50 E52:E78 E80:E86 E88:E90">
    <cfRule type="cellIs" dxfId="60" priority="6" operator="lessThan">
      <formula>0</formula>
    </cfRule>
    <cfRule type="cellIs" dxfId="59" priority="7" operator="greaterThan">
      <formula>0</formula>
    </cfRule>
    <cfRule type="cellIs" dxfId="58" priority="8" operator="greaterThan">
      <formula>0</formula>
    </cfRule>
    <cfRule type="cellIs" dxfId="57" priority="9" operator="lessThan">
      <formula>0</formula>
    </cfRule>
  </conditionalFormatting>
  <conditionalFormatting sqref="A9:F90 I9:I90">
    <cfRule type="containsBlanks" dxfId="56" priority="18">
      <formula>LEN(TRIM(A9))=0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rightToLeft="1" topLeftCell="B1" workbookViewId="0">
      <selection activeCell="B6" sqref="B6"/>
    </sheetView>
  </sheetViews>
  <sheetFormatPr defaultRowHeight="14.25" x14ac:dyDescent="0.2"/>
  <sheetData>
    <row r="1" spans="1:2" x14ac:dyDescent="0.2">
      <c r="A1" t="s">
        <v>168</v>
      </c>
    </row>
    <row r="2" spans="1:2" x14ac:dyDescent="0.2">
      <c r="A2" t="s">
        <v>80</v>
      </c>
    </row>
    <row r="3" spans="1:2" x14ac:dyDescent="0.2">
      <c r="B3">
        <v>2019</v>
      </c>
    </row>
    <row r="4" spans="1:2" x14ac:dyDescent="0.2">
      <c r="A4" t="s">
        <v>169</v>
      </c>
      <c r="B4" s="14">
        <f>VLOOKUP($A$2,Feb!$A$8:$D$90,2,FALSE)</f>
        <v>2.2000000000000002</v>
      </c>
    </row>
    <row r="5" spans="1:2" x14ac:dyDescent="0.2">
      <c r="A5" t="s">
        <v>170</v>
      </c>
      <c r="B5" s="14" t="e">
        <f>VLOOKUP($A$2,#REF!,2,FALSE)</f>
        <v>#REF!</v>
      </c>
    </row>
    <row r="6" spans="1:2" x14ac:dyDescent="0.2">
      <c r="A6" t="s">
        <v>171</v>
      </c>
      <c r="B6" s="14" t="e">
        <f>VLOOKUP($A$2,#REF!,2,FALSE)</f>
        <v>#REF!</v>
      </c>
    </row>
    <row r="7" spans="1:2" x14ac:dyDescent="0.2">
      <c r="A7" t="s">
        <v>172</v>
      </c>
      <c r="B7" s="14" t="e">
        <f>VLOOKUP($A$2,#REF!,2,FALSE)</f>
        <v>#REF!</v>
      </c>
    </row>
    <row r="8" spans="1:2" x14ac:dyDescent="0.2">
      <c r="A8" t="s">
        <v>173</v>
      </c>
      <c r="B8" s="14" t="e">
        <f>VLOOKUP($A$2,#REF!,2,FALSE)</f>
        <v>#REF!</v>
      </c>
    </row>
    <row r="9" spans="1:2" x14ac:dyDescent="0.2">
      <c r="A9" t="s">
        <v>174</v>
      </c>
      <c r="B9" s="14" t="e">
        <f>VLOOKUP($A$2,#REF!,2,FALSE)</f>
        <v>#REF!</v>
      </c>
    </row>
    <row r="10" spans="1:2" x14ac:dyDescent="0.2">
      <c r="A10" t="s">
        <v>175</v>
      </c>
      <c r="B10" s="14" t="e">
        <f>VLOOKUP($A$2,#REF!,2,FALSE)</f>
        <v>#REF!</v>
      </c>
    </row>
    <row r="11" spans="1:2" x14ac:dyDescent="0.2">
      <c r="A11" t="s">
        <v>176</v>
      </c>
      <c r="B11" s="14" t="e">
        <f>VLOOKUP($A$2,#REF!,2,FALSE)</f>
        <v>#REF!</v>
      </c>
    </row>
    <row r="12" spans="1:2" x14ac:dyDescent="0.2">
      <c r="A12" t="s">
        <v>177</v>
      </c>
      <c r="B12" s="14" t="e">
        <f>VLOOKUP($A$2,#REF!,2,FALSE)</f>
        <v>#REF!</v>
      </c>
    </row>
    <row r="13" spans="1:2" x14ac:dyDescent="0.2">
      <c r="A13" t="s">
        <v>178</v>
      </c>
      <c r="B13" s="14" t="e">
        <f>VLOOKUP($A$2,#REF!,2,FALSE)</f>
        <v>#REF!</v>
      </c>
    </row>
    <row r="14" spans="1:2" x14ac:dyDescent="0.2">
      <c r="A14" t="s">
        <v>179</v>
      </c>
      <c r="B14" s="14" t="e">
        <f>VLOOKUP($A$2,#REF!,2,FALSE)</f>
        <v>#REF!</v>
      </c>
    </row>
    <row r="15" spans="1:2" x14ac:dyDescent="0.2">
      <c r="A15" t="s">
        <v>180</v>
      </c>
      <c r="B15" s="14" t="e">
        <f>VLOOKUP($A$2,#REF!,2,FALSE)</f>
        <v>#REF!</v>
      </c>
    </row>
    <row r="17" spans="1:2" ht="15" x14ac:dyDescent="0.25">
      <c r="A17" t="s">
        <v>181</v>
      </c>
      <c r="B17" s="15" t="e">
        <f>SUM(B4:B15)</f>
        <v>#REF!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Feb!$A$9:$A$90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O66"/>
  <sheetViews>
    <sheetView rightToLeft="1" zoomScale="89" zoomScaleNormal="89" workbookViewId="0">
      <selection activeCell="C3" activeCellId="1" sqref="F3:F12 C3:C12"/>
    </sheetView>
  </sheetViews>
  <sheetFormatPr defaultRowHeight="14.25" x14ac:dyDescent="0.2"/>
  <cols>
    <col min="1" max="2" width="10" bestFit="1" customWidth="1"/>
    <col min="3" max="3" width="16.875" bestFit="1" customWidth="1"/>
    <col min="4" max="4" width="19" bestFit="1" customWidth="1"/>
    <col min="5" max="5" width="21.875" bestFit="1" customWidth="1"/>
    <col min="6" max="6" width="28.625" bestFit="1" customWidth="1"/>
    <col min="8" max="8" width="5.25" bestFit="1" customWidth="1"/>
    <col min="9" max="9" width="6.25" customWidth="1"/>
    <col min="10" max="10" width="13.875" bestFit="1" customWidth="1"/>
    <col min="11" max="11" width="10.125" bestFit="1" customWidth="1"/>
    <col min="12" max="12" width="13.875" customWidth="1"/>
    <col min="13" max="13" width="29.875" customWidth="1"/>
    <col min="14" max="14" width="24.875" customWidth="1"/>
    <col min="15" max="15" width="4.25" bestFit="1" customWidth="1"/>
  </cols>
  <sheetData>
    <row r="1" spans="1:15" ht="15" x14ac:dyDescent="0.25">
      <c r="A1" t="s">
        <v>150</v>
      </c>
      <c r="B1" s="13" t="s">
        <v>156</v>
      </c>
      <c r="C1">
        <f>IF(B1="Jan",2,5)</f>
        <v>5</v>
      </c>
      <c r="L1" s="12" t="s">
        <v>165</v>
      </c>
      <c r="M1" s="12" t="s">
        <v>166</v>
      </c>
      <c r="N1" s="12" t="s">
        <v>164</v>
      </c>
      <c r="O1" t="s">
        <v>151</v>
      </c>
    </row>
    <row r="2" spans="1:15" ht="15" x14ac:dyDescent="0.25">
      <c r="A2" s="120" t="s">
        <v>162</v>
      </c>
      <c r="B2" s="120" t="s">
        <v>163</v>
      </c>
      <c r="C2" s="120" t="s">
        <v>164</v>
      </c>
      <c r="D2" s="120" t="s">
        <v>323</v>
      </c>
      <c r="E2" s="124" t="s">
        <v>324</v>
      </c>
      <c r="F2" s="126" t="s">
        <v>325</v>
      </c>
      <c r="L2">
        <f t="shared" ref="L2:L33" ca="1" si="0">COUNTIF($M$2:$M$66,M2)</f>
        <v>1</v>
      </c>
      <c r="M2" s="14">
        <f ca="1">VLOOKUP(N2,INDIRECT(CONCATENATE($B$1,"!A9:G90")),$C$1,FALSE)</f>
        <v>8.9</v>
      </c>
      <c r="N2" s="7" t="s">
        <v>120</v>
      </c>
      <c r="O2" t="s">
        <v>152</v>
      </c>
    </row>
    <row r="3" spans="1:15" x14ac:dyDescent="0.2">
      <c r="A3" s="121">
        <v>1</v>
      </c>
      <c r="B3" s="122">
        <f t="shared" ref="B3:B41" ca="1" si="1">LARGE($M$2:$M$66,A3)</f>
        <v>402.90000000000003</v>
      </c>
      <c r="C3" s="121" t="str">
        <f t="shared" ref="C3:C41" ca="1" si="2">INDEX($N$2:$N$63,MATCH(B3,$M$2:$M$66,0),1)</f>
        <v>United States</v>
      </c>
      <c r="D3" s="123">
        <f ca="1">VLOOKUP(C3,INDIRECT(CONCATENATE($B$1,"!A9:G90")),7,FALSE)</f>
        <v>-0.27937757109640493</v>
      </c>
      <c r="E3" s="125">
        <f ca="1">SUM($B$3:B3)/INDIRECT(CONCATENATE($B$1,"!E9"))</f>
        <v>0.31968578909783385</v>
      </c>
      <c r="F3" s="127">
        <f ca="1">E3</f>
        <v>0.31968578909783385</v>
      </c>
      <c r="L3">
        <f t="shared" ca="1" si="0"/>
        <v>1</v>
      </c>
      <c r="M3" s="14">
        <f t="shared" ref="M3:M63" ca="1" si="3">VLOOKUP(N3,INDIRECT(CONCATENATE($B$1,"!A9:G90")),$C$1,FALSE)</f>
        <v>0.2</v>
      </c>
      <c r="N3" s="7" t="s">
        <v>130</v>
      </c>
      <c r="O3" t="s">
        <v>153</v>
      </c>
    </row>
    <row r="4" spans="1:15" x14ac:dyDescent="0.2">
      <c r="A4" s="121">
        <v>2</v>
      </c>
      <c r="B4" s="122">
        <f t="shared" ca="1" si="1"/>
        <v>116.1</v>
      </c>
      <c r="C4" s="121" t="str">
        <f t="shared" ca="1" si="2"/>
        <v>France</v>
      </c>
      <c r="D4" s="123">
        <f t="shared" ref="D4:D41" ca="1" si="4">VLOOKUP(C4,INDIRECT(CONCATENATE($B$1,"!A9:G90")),7,FALSE)</f>
        <v>-0.41095890410958902</v>
      </c>
      <c r="E4" s="125">
        <f ca="1">SUM($B$3:B4)/INDIRECT(CONCATENATE($B$1,"!E9"))</f>
        <v>0.41180671268745533</v>
      </c>
      <c r="F4" s="127">
        <f ca="1">E4-E3</f>
        <v>9.2120923589621484E-2</v>
      </c>
      <c r="L4">
        <f t="shared" ca="1" si="0"/>
        <v>2</v>
      </c>
      <c r="M4" s="14">
        <f t="shared" ca="1" si="3"/>
        <v>4.0999999999999996</v>
      </c>
      <c r="N4" s="7" t="s">
        <v>119</v>
      </c>
      <c r="O4" t="s">
        <v>154</v>
      </c>
    </row>
    <row r="5" spans="1:15" x14ac:dyDescent="0.2">
      <c r="A5" s="121">
        <v>3</v>
      </c>
      <c r="B5" s="122">
        <f t="shared" ca="1" si="1"/>
        <v>86.4</v>
      </c>
      <c r="C5" s="121" t="str">
        <f t="shared" ca="1" si="2"/>
        <v>United Kingdom</v>
      </c>
      <c r="D5" s="123">
        <f t="shared" ca="1" si="4"/>
        <v>-0.3032258064516129</v>
      </c>
      <c r="E5" s="125">
        <f ca="1">SUM($B$3:B5)/INDIRECT(CONCATENATE($B$1,"!E9"))</f>
        <v>0.48036181861461547</v>
      </c>
      <c r="F5" s="127">
        <f t="shared" ref="F5:F41" ca="1" si="5">E5-E4</f>
        <v>6.8555105927160132E-2</v>
      </c>
      <c r="L5">
        <f t="shared" ca="1" si="0"/>
        <v>2</v>
      </c>
      <c r="M5" s="14">
        <f t="shared" ca="1" si="3"/>
        <v>2.1</v>
      </c>
      <c r="N5" s="7" t="s">
        <v>118</v>
      </c>
      <c r="O5" t="s">
        <v>136</v>
      </c>
    </row>
    <row r="6" spans="1:15" x14ac:dyDescent="0.2">
      <c r="A6" s="121">
        <v>4</v>
      </c>
      <c r="B6" s="122">
        <f t="shared" ca="1" si="1"/>
        <v>66.2</v>
      </c>
      <c r="C6" s="121" t="str">
        <f t="shared" ca="1" si="2"/>
        <v>Germany</v>
      </c>
      <c r="D6" s="123">
        <f t="shared" ca="1" si="4"/>
        <v>-0.57096565132858057</v>
      </c>
      <c r="E6" s="125">
        <f ca="1">SUM($B$3:B6)/INDIRECT(CONCATENATE($B$1,"!E9"))</f>
        <v>0.53288899468380535</v>
      </c>
      <c r="F6" s="127">
        <f t="shared" ca="1" si="5"/>
        <v>5.2527176069189885E-2</v>
      </c>
      <c r="L6">
        <f t="shared" ca="1" si="0"/>
        <v>1</v>
      </c>
      <c r="M6" s="14">
        <f t="shared" ca="1" si="3"/>
        <v>2.3000000000000003</v>
      </c>
      <c r="N6" s="7" t="s">
        <v>117</v>
      </c>
      <c r="O6" t="s">
        <v>155</v>
      </c>
    </row>
    <row r="7" spans="1:15" x14ac:dyDescent="0.2">
      <c r="A7" s="121">
        <v>5</v>
      </c>
      <c r="B7" s="122">
        <f t="shared" ca="1" si="1"/>
        <v>62.4</v>
      </c>
      <c r="C7" s="121" t="str">
        <f t="shared" ca="1" si="2"/>
        <v>Russian Federation</v>
      </c>
      <c r="D7" s="123">
        <f t="shared" ca="1" si="4"/>
        <v>-0.67329842931937178</v>
      </c>
      <c r="E7" s="125">
        <f ca="1">SUM($B$3:B7)/INDIRECT(CONCATENATE($B$1,"!E9"))</f>
        <v>0.58240101563119884</v>
      </c>
      <c r="F7" s="127">
        <f t="shared" ca="1" si="5"/>
        <v>4.9512020947393487E-2</v>
      </c>
      <c r="L7">
        <f t="shared" ca="1" si="0"/>
        <v>2</v>
      </c>
      <c r="M7" s="14">
        <f t="shared" ca="1" si="3"/>
        <v>0.7</v>
      </c>
      <c r="N7" s="7" t="s">
        <v>116</v>
      </c>
      <c r="O7" t="s">
        <v>156</v>
      </c>
    </row>
    <row r="8" spans="1:15" x14ac:dyDescent="0.2">
      <c r="A8" s="121">
        <v>6</v>
      </c>
      <c r="B8" s="122">
        <f t="shared" ca="1" si="1"/>
        <v>31.5</v>
      </c>
      <c r="C8" s="121" t="str">
        <f t="shared" ca="1" si="2"/>
        <v>Ukraine</v>
      </c>
      <c r="D8" s="123">
        <f t="shared" ca="1" si="4"/>
        <v>-0.62544589774078474</v>
      </c>
      <c r="E8" s="125">
        <f ca="1">SUM($B$3:B8)/INDIRECT(CONCATENATE($B$1,"!E9"))</f>
        <v>0.60739506466714266</v>
      </c>
      <c r="F8" s="127">
        <f t="shared" ca="1" si="5"/>
        <v>2.4994049035943822E-2</v>
      </c>
      <c r="L8">
        <f t="shared" ca="1" si="0"/>
        <v>2</v>
      </c>
      <c r="M8" s="14">
        <f t="shared" ca="1" si="3"/>
        <v>4.0999999999999996</v>
      </c>
      <c r="N8" s="7" t="s">
        <v>311</v>
      </c>
      <c r="O8" t="s">
        <v>157</v>
      </c>
    </row>
    <row r="9" spans="1:15" x14ac:dyDescent="0.2">
      <c r="A9" s="121">
        <v>7</v>
      </c>
      <c r="B9" s="122">
        <f t="shared" ca="1" si="1"/>
        <v>30</v>
      </c>
      <c r="C9" s="121" t="str">
        <f t="shared" ca="1" si="2"/>
        <v>Italy</v>
      </c>
      <c r="D9" s="123">
        <f t="shared" ca="1" si="4"/>
        <v>-0.66405375139977596</v>
      </c>
      <c r="E9" s="125">
        <f ca="1">SUM($B$3:B9)/INDIRECT(CONCATENATE($B$1,"!E9"))</f>
        <v>0.63119892089185103</v>
      </c>
      <c r="F9" s="127">
        <f t="shared" ca="1" si="5"/>
        <v>2.3803856224708375E-2</v>
      </c>
      <c r="L9">
        <f t="shared" ca="1" si="0"/>
        <v>1</v>
      </c>
      <c r="M9" s="14">
        <f t="shared" ca="1" si="3"/>
        <v>1.9</v>
      </c>
      <c r="N9" s="7" t="s">
        <v>132</v>
      </c>
      <c r="O9" t="s">
        <v>158</v>
      </c>
    </row>
    <row r="10" spans="1:15" x14ac:dyDescent="0.2">
      <c r="A10" s="121">
        <v>8</v>
      </c>
      <c r="B10" s="122">
        <f t="shared" ca="1" si="1"/>
        <v>28.6</v>
      </c>
      <c r="C10" s="121" t="str">
        <f t="shared" ca="1" si="2"/>
        <v>Brazil</v>
      </c>
      <c r="D10" s="123">
        <f t="shared" ca="1" si="4"/>
        <v>-0.25520833333333326</v>
      </c>
      <c r="E10" s="125">
        <f ca="1">SUM($B$3:B10)/INDIRECT(CONCATENATE($B$1,"!E9"))</f>
        <v>0.65389193049273975</v>
      </c>
      <c r="F10" s="127">
        <f t="shared" ca="1" si="5"/>
        <v>2.2693009600888714E-2</v>
      </c>
      <c r="L10">
        <f t="shared" ca="1" si="0"/>
        <v>1</v>
      </c>
      <c r="M10" s="14">
        <f t="shared" ca="1" si="3"/>
        <v>0.5</v>
      </c>
      <c r="N10" s="7" t="s">
        <v>115</v>
      </c>
      <c r="O10" t="s">
        <v>159</v>
      </c>
    </row>
    <row r="11" spans="1:15" x14ac:dyDescent="0.2">
      <c r="A11" s="121">
        <v>9</v>
      </c>
      <c r="B11" s="122">
        <f t="shared" ca="1" si="1"/>
        <v>28.099999999999998</v>
      </c>
      <c r="C11" s="121" t="str">
        <f t="shared" ca="1" si="2"/>
        <v>Canada</v>
      </c>
      <c r="D11" s="123">
        <f t="shared" ca="1" si="4"/>
        <v>-0.47962962962962963</v>
      </c>
      <c r="E11" s="125">
        <f ca="1">SUM($B$3:B11)/INDIRECT(CONCATENATE($B$1,"!E9"))</f>
        <v>0.67618820915654998</v>
      </c>
      <c r="F11" s="127">
        <f t="shared" ca="1" si="5"/>
        <v>2.2296278663810232E-2</v>
      </c>
      <c r="L11">
        <f t="shared" ca="1" si="0"/>
        <v>1</v>
      </c>
      <c r="M11" s="14">
        <f t="shared" ca="1" si="3"/>
        <v>6.7</v>
      </c>
      <c r="N11" s="7" t="s">
        <v>131</v>
      </c>
      <c r="O11" t="s">
        <v>160</v>
      </c>
    </row>
    <row r="12" spans="1:15" x14ac:dyDescent="0.2">
      <c r="A12" s="121">
        <v>10</v>
      </c>
      <c r="B12" s="122">
        <f t="shared" ca="1" si="1"/>
        <v>21.3</v>
      </c>
      <c r="C12" s="121" t="str">
        <f t="shared" ca="1" si="2"/>
        <v>Spain</v>
      </c>
      <c r="D12" s="123">
        <f t="shared" ca="1" si="4"/>
        <v>-0.55063291139240511</v>
      </c>
      <c r="E12" s="125">
        <f ca="1">SUM($B$3:B12)/INDIRECT(CONCATENATE($B$1,"!E9"))</f>
        <v>0.69308894707609292</v>
      </c>
      <c r="F12" s="127">
        <f t="shared" ca="1" si="5"/>
        <v>1.6900737919542941E-2</v>
      </c>
      <c r="L12">
        <f t="shared" ca="1" si="0"/>
        <v>1</v>
      </c>
      <c r="M12" s="14">
        <f t="shared" ca="1" si="3"/>
        <v>4.8</v>
      </c>
      <c r="N12" s="7" t="s">
        <v>112</v>
      </c>
      <c r="O12" t="s">
        <v>161</v>
      </c>
    </row>
    <row r="13" spans="1:15" x14ac:dyDescent="0.2">
      <c r="A13" s="121">
        <v>11</v>
      </c>
      <c r="B13" s="122">
        <f t="shared" ca="1" si="1"/>
        <v>20.399999999999999</v>
      </c>
      <c r="C13" s="121" t="str">
        <f t="shared" ca="1" si="2"/>
        <v>Netherlands</v>
      </c>
      <c r="D13" s="123">
        <f t="shared" ca="1" si="4"/>
        <v>-0.62152133580705016</v>
      </c>
      <c r="E13" s="125">
        <f ca="1">SUM($B$3:B13)/INDIRECT(CONCATENATE($B$1,"!E9"))</f>
        <v>0.70927556930889457</v>
      </c>
      <c r="F13" s="127">
        <f t="shared" ca="1" si="5"/>
        <v>1.6186622232801651E-2</v>
      </c>
      <c r="L13">
        <f t="shared" ca="1" si="0"/>
        <v>1</v>
      </c>
      <c r="M13" s="14">
        <f t="shared" ca="1" si="3"/>
        <v>11</v>
      </c>
      <c r="N13" s="7" t="s">
        <v>113</v>
      </c>
    </row>
    <row r="14" spans="1:15" x14ac:dyDescent="0.2">
      <c r="A14" s="121">
        <v>12</v>
      </c>
      <c r="B14" s="122">
        <f t="shared" ca="1" si="1"/>
        <v>16.2</v>
      </c>
      <c r="C14" s="121" t="str">
        <f t="shared" ca="1" si="2"/>
        <v>Switzerland</v>
      </c>
      <c r="D14" s="123">
        <f t="shared" ca="1" si="4"/>
        <v>-0.5178571428571429</v>
      </c>
      <c r="E14" s="125">
        <f ca="1">SUM($B$3:B14)/INDIRECT(CONCATENATE($B$1,"!E9"))</f>
        <v>0.72212965167023713</v>
      </c>
      <c r="F14" s="127">
        <f t="shared" ca="1" si="5"/>
        <v>1.2854082361342556E-2</v>
      </c>
      <c r="L14">
        <f t="shared" ca="1" si="0"/>
        <v>1</v>
      </c>
      <c r="M14" s="14">
        <f t="shared" ca="1" si="3"/>
        <v>9.3000000000000007</v>
      </c>
      <c r="N14" s="7" t="s">
        <v>114</v>
      </c>
    </row>
    <row r="15" spans="1:15" x14ac:dyDescent="0.2">
      <c r="A15" s="121">
        <v>13</v>
      </c>
      <c r="B15" s="122">
        <f t="shared" ca="1" si="1"/>
        <v>15.600000000000001</v>
      </c>
      <c r="C15" s="121" t="str">
        <f t="shared" ca="1" si="2"/>
        <v>Mexico</v>
      </c>
      <c r="D15" s="123">
        <f t="shared" ca="1" si="4"/>
        <v>-0.27102803738317749</v>
      </c>
      <c r="E15" s="125">
        <f ca="1">SUM($B$3:B15)/INDIRECT(CONCATENATE($B$1,"!E9"))</f>
        <v>0.73450765690708553</v>
      </c>
      <c r="F15" s="127">
        <f t="shared" ca="1" si="5"/>
        <v>1.2378005236848399E-2</v>
      </c>
      <c r="L15">
        <f t="shared" ca="1" si="0"/>
        <v>1</v>
      </c>
      <c r="M15" s="14">
        <f t="shared" ca="1" si="3"/>
        <v>10.3</v>
      </c>
      <c r="N15" s="8" t="s">
        <v>121</v>
      </c>
    </row>
    <row r="16" spans="1:15" x14ac:dyDescent="0.2">
      <c r="A16" s="121">
        <v>14</v>
      </c>
      <c r="B16" s="122">
        <f t="shared" ca="1" si="1"/>
        <v>15.4</v>
      </c>
      <c r="C16" s="121" t="str">
        <f t="shared" ca="1" si="2"/>
        <v>Romania</v>
      </c>
      <c r="D16" s="123">
        <f t="shared" ca="1" si="4"/>
        <v>-0.76807228915662651</v>
      </c>
      <c r="E16" s="125">
        <f ca="1">SUM($B$3:B16)/INDIRECT(CONCATENATE($B$1,"!E9"))</f>
        <v>0.74672696976910247</v>
      </c>
      <c r="F16" s="127">
        <f t="shared" ca="1" si="5"/>
        <v>1.221931286201694E-2</v>
      </c>
      <c r="L16">
        <f t="shared" ca="1" si="0"/>
        <v>1</v>
      </c>
      <c r="M16" s="14">
        <f t="shared" ca="1" si="3"/>
        <v>4.3999999999999995</v>
      </c>
      <c r="N16" s="8" t="s">
        <v>122</v>
      </c>
    </row>
    <row r="17" spans="1:14" x14ac:dyDescent="0.2">
      <c r="A17" s="121">
        <v>15</v>
      </c>
      <c r="B17" s="122">
        <f t="shared" ca="1" si="1"/>
        <v>14.600000000000001</v>
      </c>
      <c r="C17" s="121" t="str">
        <f t="shared" ca="1" si="2"/>
        <v>Belgium</v>
      </c>
      <c r="D17" s="123">
        <f t="shared" ca="1" si="4"/>
        <v>-0.37068965517241381</v>
      </c>
      <c r="E17" s="125">
        <f ca="1">SUM($B$3:B17)/INDIRECT(CONCATENATE($B$1,"!E9"))</f>
        <v>0.7583115131317939</v>
      </c>
      <c r="F17" s="127">
        <f t="shared" ca="1" si="5"/>
        <v>1.1584543362691435E-2</v>
      </c>
      <c r="L17">
        <f t="shared" ca="1" si="0"/>
        <v>2</v>
      </c>
      <c r="M17" s="14">
        <f t="shared" ca="1" si="3"/>
        <v>1.4</v>
      </c>
      <c r="N17" s="8" t="s">
        <v>123</v>
      </c>
    </row>
    <row r="18" spans="1:14" x14ac:dyDescent="0.2">
      <c r="A18" s="121">
        <v>16</v>
      </c>
      <c r="B18" s="122">
        <f t="shared" ca="1" si="1"/>
        <v>13.399999999999999</v>
      </c>
      <c r="C18" s="121" t="str">
        <f t="shared" ca="1" si="2"/>
        <v>Poland</v>
      </c>
      <c r="D18" s="123">
        <f t="shared" ca="1" si="4"/>
        <v>-0.86811023622047245</v>
      </c>
      <c r="E18" s="125">
        <f ca="1">SUM($B$3:B18)/INDIRECT(CONCATENATE($B$1,"!E9"))</f>
        <v>0.76894390224549702</v>
      </c>
      <c r="F18" s="127">
        <f t="shared" ca="1" si="5"/>
        <v>1.0632389113703122E-2</v>
      </c>
      <c r="L18">
        <f t="shared" ca="1" si="0"/>
        <v>1</v>
      </c>
      <c r="M18" s="14">
        <f t="shared" ca="1" si="3"/>
        <v>3.5</v>
      </c>
      <c r="N18" s="9" t="s">
        <v>124</v>
      </c>
    </row>
    <row r="19" spans="1:14" x14ac:dyDescent="0.2">
      <c r="A19" s="121">
        <v>17</v>
      </c>
      <c r="B19" s="122">
        <f t="shared" ca="1" si="1"/>
        <v>13</v>
      </c>
      <c r="C19" s="121" t="str">
        <f t="shared" ca="1" si="2"/>
        <v>Argentina</v>
      </c>
      <c r="D19" s="123">
        <f t="shared" ca="1" si="4"/>
        <v>-0.4247787610619469</v>
      </c>
      <c r="E19" s="125">
        <f ca="1">SUM($B$3:B19)/INDIRECT(CONCATENATE($B$1,"!E9"))</f>
        <v>0.77925890660953734</v>
      </c>
      <c r="F19" s="127">
        <f t="shared" ca="1" si="5"/>
        <v>1.0315004364040314E-2</v>
      </c>
      <c r="L19">
        <f t="shared" ca="1" si="0"/>
        <v>2</v>
      </c>
      <c r="M19" s="14">
        <f t="shared" ca="1" si="3"/>
        <v>0.9</v>
      </c>
      <c r="N19" s="9" t="s">
        <v>125</v>
      </c>
    </row>
    <row r="20" spans="1:14" x14ac:dyDescent="0.2">
      <c r="A20" s="121">
        <v>18</v>
      </c>
      <c r="B20" s="122">
        <f t="shared" ca="1" si="1"/>
        <v>11.4</v>
      </c>
      <c r="C20" s="121" t="str">
        <f t="shared" ca="1" si="2"/>
        <v>Australia</v>
      </c>
      <c r="D20" s="123">
        <f t="shared" ca="1" si="4"/>
        <v>-0.53469387755102038</v>
      </c>
      <c r="E20" s="125">
        <f ca="1">SUM($B$3:B20)/INDIRECT(CONCATENATE($B$1,"!E9"))</f>
        <v>0.78830437197492653</v>
      </c>
      <c r="F20" s="127">
        <f t="shared" ca="1" si="5"/>
        <v>9.0454653653891937E-3</v>
      </c>
      <c r="L20">
        <f t="shared" ca="1" si="0"/>
        <v>1</v>
      </c>
      <c r="M20" s="14">
        <f t="shared" ca="1" si="3"/>
        <v>2.6</v>
      </c>
      <c r="N20" s="7" t="s">
        <v>108</v>
      </c>
    </row>
    <row r="21" spans="1:14" x14ac:dyDescent="0.2">
      <c r="A21" s="121">
        <v>19</v>
      </c>
      <c r="B21" s="122">
        <f t="shared" ca="1" si="1"/>
        <v>11.200000000000001</v>
      </c>
      <c r="C21" s="121" t="str">
        <f t="shared" ca="1" si="2"/>
        <v>Austria</v>
      </c>
      <c r="D21" s="123">
        <f t="shared" ca="1" si="4"/>
        <v>-0.55200000000000005</v>
      </c>
      <c r="E21" s="125">
        <f ca="1">SUM($B$3:B21)/INDIRECT(CONCATENATE($B$1,"!E9"))</f>
        <v>0.79719114496548438</v>
      </c>
      <c r="F21" s="127">
        <f t="shared" ca="1" si="5"/>
        <v>8.8867729905578452E-3</v>
      </c>
      <c r="L21">
        <f t="shared" ca="1" si="0"/>
        <v>1</v>
      </c>
      <c r="M21" s="14">
        <f t="shared" ca="1" si="3"/>
        <v>7.2999999999999989</v>
      </c>
      <c r="N21" s="7" t="s">
        <v>109</v>
      </c>
    </row>
    <row r="22" spans="1:14" x14ac:dyDescent="0.2">
      <c r="A22" s="121">
        <v>20</v>
      </c>
      <c r="B22" s="122">
        <f t="shared" ca="1" si="1"/>
        <v>11</v>
      </c>
      <c r="C22" s="121" t="str">
        <f t="shared" ca="1" si="2"/>
        <v>Turkey</v>
      </c>
      <c r="D22" s="123">
        <f t="shared" ca="1" si="4"/>
        <v>-0.53781512605042026</v>
      </c>
      <c r="E22" s="125">
        <f ca="1">SUM($B$3:B22)/INDIRECT(CONCATENATE($B$1,"!E9"))</f>
        <v>0.80591922558121076</v>
      </c>
      <c r="F22" s="127">
        <f t="shared" ca="1" si="5"/>
        <v>8.7280806157263857E-3</v>
      </c>
      <c r="L22">
        <f t="shared" ca="1" si="0"/>
        <v>2</v>
      </c>
      <c r="M22" s="14">
        <f t="shared" ca="1" si="3"/>
        <v>3.8</v>
      </c>
      <c r="N22" s="7" t="s">
        <v>110</v>
      </c>
    </row>
    <row r="23" spans="1:14" x14ac:dyDescent="0.2">
      <c r="A23" s="121">
        <v>21</v>
      </c>
      <c r="B23" s="122">
        <f t="shared" ca="1" si="1"/>
        <v>10.3</v>
      </c>
      <c r="C23" s="121" t="str">
        <f t="shared" ca="1" si="2"/>
        <v>South Africa</v>
      </c>
      <c r="D23" s="123">
        <f t="shared" ca="1" si="4"/>
        <v>-0.36024844720496896</v>
      </c>
      <c r="E23" s="125">
        <f ca="1">SUM($B$3:B23)/INDIRECT(CONCATENATE($B$1,"!E9"))</f>
        <v>0.81409188288502721</v>
      </c>
      <c r="F23" s="127">
        <f t="shared" ca="1" si="5"/>
        <v>8.1726573038164441E-3</v>
      </c>
      <c r="L23">
        <f t="shared" ca="1" si="0"/>
        <v>2</v>
      </c>
      <c r="M23" s="14">
        <f t="shared" ca="1" si="3"/>
        <v>6.6</v>
      </c>
      <c r="N23" s="7" t="s">
        <v>111</v>
      </c>
    </row>
    <row r="24" spans="1:14" x14ac:dyDescent="0.2">
      <c r="A24" s="121">
        <v>22</v>
      </c>
      <c r="B24" s="122">
        <f t="shared" ca="1" si="1"/>
        <v>9.8000000000000007</v>
      </c>
      <c r="C24" s="121" t="str">
        <f t="shared" ca="1" si="2"/>
        <v>Greece</v>
      </c>
      <c r="D24" s="123">
        <f t="shared" ca="1" si="4"/>
        <v>-0.51243781094527363</v>
      </c>
      <c r="E24" s="125">
        <f ca="1">SUM($B$3:B24)/INDIRECT(CONCATENATE($B$1,"!E9"))</f>
        <v>0.82186780925176528</v>
      </c>
      <c r="F24" s="127">
        <f t="shared" ca="1" si="5"/>
        <v>7.7759263667380729E-3</v>
      </c>
      <c r="L24">
        <f t="shared" ca="1" si="0"/>
        <v>1</v>
      </c>
      <c r="M24" s="14">
        <f t="shared" ca="1" si="3"/>
        <v>86.4</v>
      </c>
      <c r="N24" s="7" t="s">
        <v>85</v>
      </c>
    </row>
    <row r="25" spans="1:14" x14ac:dyDescent="0.2">
      <c r="A25" s="121">
        <v>23</v>
      </c>
      <c r="B25" s="122">
        <f t="shared" ca="1" si="1"/>
        <v>9.3000000000000007</v>
      </c>
      <c r="C25" s="121" t="str">
        <f t="shared" ca="1" si="2"/>
        <v>Jordan</v>
      </c>
      <c r="D25" s="123">
        <f t="shared" ca="1" si="4"/>
        <v>-0.17699115044247771</v>
      </c>
      <c r="E25" s="125">
        <f ca="1">SUM($B$3:B25)/INDIRECT(CONCATENATE($B$1,"!E9"))</f>
        <v>0.82924700468142487</v>
      </c>
      <c r="F25" s="127">
        <f t="shared" ca="1" si="5"/>
        <v>7.3791954296595907E-3</v>
      </c>
      <c r="L25">
        <f t="shared" ca="1" si="0"/>
        <v>1</v>
      </c>
      <c r="M25" s="14">
        <f t="shared" ca="1" si="3"/>
        <v>3.3000000000000003</v>
      </c>
      <c r="N25" s="7" t="s">
        <v>84</v>
      </c>
    </row>
    <row r="26" spans="1:14" x14ac:dyDescent="0.2">
      <c r="A26" s="121">
        <v>24</v>
      </c>
      <c r="B26" s="122">
        <f t="shared" ca="1" si="1"/>
        <v>9.1999999999999993</v>
      </c>
      <c r="C26" s="121" t="str">
        <f t="shared" ca="1" si="2"/>
        <v>Czech Republic</v>
      </c>
      <c r="D26" s="123">
        <f t="shared" ca="1" si="4"/>
        <v>-0.51578947368421046</v>
      </c>
      <c r="E26" s="125">
        <f ca="1">SUM($B$3:B26)/INDIRECT(CONCATENATE($B$1,"!E9"))</f>
        <v>0.83654685392366879</v>
      </c>
      <c r="F26" s="127">
        <f t="shared" ca="1" si="5"/>
        <v>7.2998492422439165E-3</v>
      </c>
      <c r="L26">
        <f t="shared" ca="1" si="0"/>
        <v>1</v>
      </c>
      <c r="M26" s="14">
        <f t="shared" ca="1" si="3"/>
        <v>20.399999999999999</v>
      </c>
      <c r="N26" s="7" t="s">
        <v>83</v>
      </c>
    </row>
    <row r="27" spans="1:14" x14ac:dyDescent="0.2">
      <c r="A27" s="121">
        <v>25</v>
      </c>
      <c r="B27" s="122">
        <f t="shared" ca="1" si="1"/>
        <v>8.9</v>
      </c>
      <c r="C27" s="121" t="str">
        <f t="shared" ca="1" si="2"/>
        <v>India</v>
      </c>
      <c r="D27" s="123">
        <f t="shared" ca="1" si="4"/>
        <v>-0.79587155963302747</v>
      </c>
      <c r="E27" s="125">
        <f ca="1">SUM($B$3:B27)/INDIRECT(CONCATENATE($B$1,"!E9"))</f>
        <v>0.84360866460366568</v>
      </c>
      <c r="F27" s="127">
        <f t="shared" ca="1" si="5"/>
        <v>7.0618106799968938E-3</v>
      </c>
      <c r="L27">
        <f t="shared" ca="1" si="0"/>
        <v>1</v>
      </c>
      <c r="M27" s="14">
        <f t="shared" ca="1" si="3"/>
        <v>14.600000000000001</v>
      </c>
      <c r="N27" s="7" t="s">
        <v>82</v>
      </c>
    </row>
    <row r="28" spans="1:14" x14ac:dyDescent="0.2">
      <c r="A28" s="121">
        <v>26</v>
      </c>
      <c r="B28" s="122">
        <f t="shared" ca="1" si="1"/>
        <v>7.2999999999999989</v>
      </c>
      <c r="C28" s="121" t="str">
        <f t="shared" ca="1" si="2"/>
        <v>Sweden</v>
      </c>
      <c r="D28" s="123">
        <f t="shared" ca="1" si="4"/>
        <v>-0.61780104712041883</v>
      </c>
      <c r="E28" s="125">
        <f ca="1">SUM($B$3:B28)/INDIRECT(CONCATENATE($B$1,"!E9"))</f>
        <v>0.84940093628501134</v>
      </c>
      <c r="F28" s="127">
        <f t="shared" ca="1" si="5"/>
        <v>5.7922716813456621E-3</v>
      </c>
      <c r="L28">
        <f t="shared" ca="1" si="0"/>
        <v>1</v>
      </c>
      <c r="M28" s="14">
        <f t="shared" ca="1" si="3"/>
        <v>116.1</v>
      </c>
      <c r="N28" s="10" t="s">
        <v>81</v>
      </c>
    </row>
    <row r="29" spans="1:14" x14ac:dyDescent="0.2">
      <c r="A29" s="121">
        <v>27</v>
      </c>
      <c r="B29" s="122">
        <f t="shared" ca="1" si="1"/>
        <v>6.7</v>
      </c>
      <c r="C29" s="121" t="str">
        <f t="shared" ca="1" si="2"/>
        <v>Philippines</v>
      </c>
      <c r="D29" s="123">
        <f t="shared" ca="1" si="4"/>
        <v>-0.54109589041095885</v>
      </c>
      <c r="E29" s="125">
        <f ca="1">SUM($B$3:B29)/INDIRECT(CONCATENATE($B$1,"!E9"))</f>
        <v>0.85471713084186296</v>
      </c>
      <c r="F29" s="127">
        <f t="shared" ca="1" si="5"/>
        <v>5.3161945568516167E-3</v>
      </c>
      <c r="L29">
        <f t="shared" ca="1" si="0"/>
        <v>1</v>
      </c>
      <c r="M29" s="14">
        <f t="shared" ca="1" si="3"/>
        <v>30</v>
      </c>
      <c r="N29" s="10" t="s">
        <v>80</v>
      </c>
    </row>
    <row r="30" spans="1:14" x14ac:dyDescent="0.2">
      <c r="A30" s="121">
        <v>28</v>
      </c>
      <c r="B30" s="122">
        <f t="shared" ca="1" si="1"/>
        <v>6.6</v>
      </c>
      <c r="C30" s="121" t="str">
        <f t="shared" ca="1" si="2"/>
        <v>Denmark</v>
      </c>
      <c r="D30" s="123">
        <f t="shared" ca="1" si="4"/>
        <v>-0.5</v>
      </c>
      <c r="E30" s="125">
        <f ca="1">SUM($B$3:B30)/INDIRECT(CONCATENATE($B$1,"!E9"))</f>
        <v>0.85995397921129879</v>
      </c>
      <c r="F30" s="127">
        <f t="shared" ca="1" si="5"/>
        <v>5.2368483694358314E-3</v>
      </c>
      <c r="L30">
        <f t="shared" ca="1" si="0"/>
        <v>1</v>
      </c>
      <c r="M30" s="14">
        <f t="shared" ca="1" si="3"/>
        <v>16.2</v>
      </c>
      <c r="N30" s="7" t="s">
        <v>79</v>
      </c>
    </row>
    <row r="31" spans="1:14" x14ac:dyDescent="0.2">
      <c r="A31" s="121">
        <v>29</v>
      </c>
      <c r="B31" s="122">
        <f t="shared" ca="1" si="1"/>
        <v>6.6</v>
      </c>
      <c r="C31" s="121" t="str">
        <f t="shared" ca="1" si="2"/>
        <v>Denmark</v>
      </c>
      <c r="D31" s="123">
        <f t="shared" ca="1" si="4"/>
        <v>-0.5</v>
      </c>
      <c r="E31" s="125">
        <f ca="1">SUM($B$3:B31)/INDIRECT(CONCATENATE($B$1,"!E9"))</f>
        <v>0.86519082758073451</v>
      </c>
      <c r="F31" s="127">
        <f t="shared" ca="1" si="5"/>
        <v>5.2368483694357204E-3</v>
      </c>
      <c r="L31">
        <f t="shared" ca="1" si="0"/>
        <v>1</v>
      </c>
      <c r="M31" s="14">
        <f t="shared" ca="1" si="3"/>
        <v>66.2</v>
      </c>
      <c r="N31" s="7" t="s">
        <v>78</v>
      </c>
    </row>
    <row r="32" spans="1:14" x14ac:dyDescent="0.2">
      <c r="A32" s="121">
        <v>30</v>
      </c>
      <c r="B32" s="122">
        <f t="shared" ca="1" si="1"/>
        <v>6.4999999999999991</v>
      </c>
      <c r="C32" s="121" t="str">
        <f t="shared" ca="1" si="2"/>
        <v>Colombia</v>
      </c>
      <c r="D32" s="123">
        <f t="shared" ca="1" si="4"/>
        <v>-0.24418604651162801</v>
      </c>
      <c r="E32" s="125">
        <f ca="1">SUM($B$3:B32)/INDIRECT(CONCATENATE($B$1,"!E9"))</f>
        <v>0.87034832976275467</v>
      </c>
      <c r="F32" s="127">
        <f t="shared" ca="1" si="5"/>
        <v>5.1575021820201572E-3</v>
      </c>
      <c r="L32">
        <f t="shared" ca="1" si="0"/>
        <v>1</v>
      </c>
      <c r="M32" s="14">
        <f t="shared" ca="1" si="3"/>
        <v>11.200000000000001</v>
      </c>
      <c r="N32" s="7" t="s">
        <v>77</v>
      </c>
    </row>
    <row r="33" spans="1:14" x14ac:dyDescent="0.2">
      <c r="A33" s="121">
        <v>31</v>
      </c>
      <c r="B33" s="122">
        <f t="shared" ca="1" si="1"/>
        <v>5</v>
      </c>
      <c r="C33" s="121" t="str">
        <f t="shared" ca="1" si="2"/>
        <v>Belarus</v>
      </c>
      <c r="D33" s="123">
        <f t="shared" ca="1" si="4"/>
        <v>-0.76303317535545023</v>
      </c>
      <c r="E33" s="125">
        <f ca="1">SUM($B$3:B33)/INDIRECT(CONCATENATE($B$1,"!E9"))</f>
        <v>0.87431563913353938</v>
      </c>
      <c r="F33" s="127">
        <f t="shared" ca="1" si="5"/>
        <v>3.9673093707847107E-3</v>
      </c>
      <c r="L33">
        <f t="shared" ca="1" si="0"/>
        <v>1</v>
      </c>
      <c r="M33" s="14">
        <f t="shared" ca="1" si="3"/>
        <v>21.3</v>
      </c>
      <c r="N33" s="10" t="s">
        <v>86</v>
      </c>
    </row>
    <row r="34" spans="1:14" x14ac:dyDescent="0.2">
      <c r="A34" s="121">
        <v>32</v>
      </c>
      <c r="B34" s="122">
        <f t="shared" ca="1" si="1"/>
        <v>4.8</v>
      </c>
      <c r="C34" s="121" t="str">
        <f t="shared" ca="1" si="2"/>
        <v>Cyprus</v>
      </c>
      <c r="D34" s="123">
        <f t="shared" ca="1" si="4"/>
        <v>-0.15789473684210531</v>
      </c>
      <c r="E34" s="125">
        <f ca="1">SUM($B$3:B34)/INDIRECT(CONCATENATE($B$1,"!E9"))</f>
        <v>0.87812425612949274</v>
      </c>
      <c r="F34" s="127">
        <f t="shared" ca="1" si="5"/>
        <v>3.8086169959533622E-3</v>
      </c>
      <c r="L34">
        <f t="shared" ref="L34:L63" ca="1" si="6">COUNTIF($M$2:$M$66,M34)</f>
        <v>1</v>
      </c>
      <c r="M34" s="14">
        <f t="shared" ca="1" si="3"/>
        <v>62.4</v>
      </c>
      <c r="N34" s="7" t="s">
        <v>145</v>
      </c>
    </row>
    <row r="35" spans="1:14" x14ac:dyDescent="0.2">
      <c r="A35" s="121">
        <v>33</v>
      </c>
      <c r="B35" s="122">
        <f t="shared" ca="1" si="1"/>
        <v>4.3999999999999995</v>
      </c>
      <c r="C35" s="121" t="str">
        <f t="shared" ca="1" si="2"/>
        <v>Egypt</v>
      </c>
      <c r="D35" s="123">
        <f t="shared" ca="1" si="4"/>
        <v>-2.2222222222222365E-2</v>
      </c>
      <c r="E35" s="125">
        <f ca="1">SUM($B$3:B35)/INDIRECT(CONCATENATE($B$1,"!E9"))</f>
        <v>0.8816154883757833</v>
      </c>
      <c r="F35" s="127">
        <f t="shared" ca="1" si="5"/>
        <v>3.4912322462905543E-3</v>
      </c>
      <c r="L35">
        <f t="shared" ca="1" si="6"/>
        <v>1</v>
      </c>
      <c r="M35" s="14">
        <f t="shared" ca="1" si="3"/>
        <v>31.5</v>
      </c>
      <c r="N35" s="7" t="s">
        <v>101</v>
      </c>
    </row>
    <row r="36" spans="1:14" x14ac:dyDescent="0.2">
      <c r="A36" s="121">
        <v>34</v>
      </c>
      <c r="B36" s="122">
        <f t="shared" ca="1" si="1"/>
        <v>4.2</v>
      </c>
      <c r="C36" s="121" t="str">
        <f t="shared" ca="1" si="2"/>
        <v>Moldova</v>
      </c>
      <c r="D36" s="123">
        <f t="shared" ca="1" si="4"/>
        <v>-0.37313432835820892</v>
      </c>
      <c r="E36" s="125">
        <f ca="1">SUM($B$3:B36)/INDIRECT(CONCATENATE($B$1,"!E9"))</f>
        <v>0.8849480282472425</v>
      </c>
      <c r="F36" s="127">
        <f t="shared" ca="1" si="5"/>
        <v>3.3325398714592058E-3</v>
      </c>
      <c r="L36">
        <f t="shared" ca="1" si="6"/>
        <v>1</v>
      </c>
      <c r="M36" s="14">
        <f t="shared" ca="1" si="3"/>
        <v>5</v>
      </c>
      <c r="N36" s="7" t="s">
        <v>100</v>
      </c>
    </row>
    <row r="37" spans="1:14" x14ac:dyDescent="0.2">
      <c r="A37" s="121">
        <v>35</v>
      </c>
      <c r="B37" s="122">
        <f t="shared" ca="1" si="1"/>
        <v>4.0999999999999996</v>
      </c>
      <c r="C37" s="121" t="str">
        <f t="shared" ca="1" si="2"/>
        <v>Indonesia</v>
      </c>
      <c r="D37" s="123">
        <f t="shared" ca="1" si="4"/>
        <v>-0.8169642857142857</v>
      </c>
      <c r="E37" s="125">
        <f ca="1">SUM($B$3:B37)/INDIRECT(CONCATENATE($B$1,"!E9"))</f>
        <v>0.88820122193128592</v>
      </c>
      <c r="F37" s="127">
        <f t="shared" ca="1" si="5"/>
        <v>3.2531936840434206E-3</v>
      </c>
      <c r="L37">
        <f t="shared" ca="1" si="6"/>
        <v>1</v>
      </c>
      <c r="M37" s="14">
        <f t="shared" ca="1" si="3"/>
        <v>4.2</v>
      </c>
      <c r="N37" s="7" t="s">
        <v>146</v>
      </c>
    </row>
    <row r="38" spans="1:14" x14ac:dyDescent="0.2">
      <c r="A38" s="121">
        <v>36</v>
      </c>
      <c r="B38" s="122">
        <f t="shared" ca="1" si="1"/>
        <v>4.0999999999999996</v>
      </c>
      <c r="C38" s="121" t="str">
        <f t="shared" ca="1" si="2"/>
        <v>Indonesia</v>
      </c>
      <c r="D38" s="123">
        <f t="shared" ca="1" si="4"/>
        <v>-0.8169642857142857</v>
      </c>
      <c r="E38" s="125">
        <f ca="1">SUM($B$3:B38)/INDIRECT(CONCATENATE($B$1,"!E9"))</f>
        <v>0.89145441561532934</v>
      </c>
      <c r="F38" s="127">
        <f t="shared" ca="1" si="5"/>
        <v>3.2531936840434206E-3</v>
      </c>
      <c r="L38">
        <f t="shared" ca="1" si="6"/>
        <v>1</v>
      </c>
      <c r="M38" s="14">
        <f t="shared" ca="1" si="3"/>
        <v>1</v>
      </c>
      <c r="N38" s="7" t="s">
        <v>99</v>
      </c>
    </row>
    <row r="39" spans="1:14" x14ac:dyDescent="0.2">
      <c r="A39" s="121">
        <v>37</v>
      </c>
      <c r="B39" s="122">
        <f t="shared" ca="1" si="1"/>
        <v>3.8000000000000003</v>
      </c>
      <c r="C39" s="121" t="str">
        <f t="shared" ca="1" si="2"/>
        <v>Slovakia</v>
      </c>
      <c r="D39" s="123">
        <f t="shared" ca="1" si="4"/>
        <v>-0.70992366412213737</v>
      </c>
      <c r="E39" s="125">
        <f ca="1">SUM($B$3:B39)/INDIRECT(CONCATENATE($B$1,"!E9"))</f>
        <v>0.89446957073712574</v>
      </c>
      <c r="F39" s="127">
        <f t="shared" ca="1" si="5"/>
        <v>3.0151551217963979E-3</v>
      </c>
      <c r="L39">
        <f t="shared" ca="1" si="6"/>
        <v>1</v>
      </c>
      <c r="M39" s="14">
        <f t="shared" ca="1" si="3"/>
        <v>1.5</v>
      </c>
      <c r="N39" s="7" t="s">
        <v>147</v>
      </c>
    </row>
    <row r="40" spans="1:14" x14ac:dyDescent="0.2">
      <c r="A40" s="121">
        <v>38</v>
      </c>
      <c r="B40" s="122">
        <f t="shared" ca="1" si="1"/>
        <v>3.8</v>
      </c>
      <c r="C40" s="121" t="str">
        <f t="shared" ca="1" si="2"/>
        <v>Norway</v>
      </c>
      <c r="D40" s="123">
        <f t="shared" ca="1" si="4"/>
        <v>-0.58241758241758257</v>
      </c>
      <c r="E40" s="125">
        <f ca="1">SUM($B$3:B40)/INDIRECT(CONCATENATE($B$1,"!E9"))</f>
        <v>0.89748472585892214</v>
      </c>
      <c r="F40" s="127">
        <f t="shared" ca="1" si="5"/>
        <v>3.0151551217963979E-3</v>
      </c>
      <c r="L40">
        <f t="shared" ca="1" si="6"/>
        <v>1</v>
      </c>
      <c r="M40" s="14">
        <f t="shared" ca="1" si="3"/>
        <v>2.9</v>
      </c>
      <c r="N40" s="7" t="s">
        <v>98</v>
      </c>
    </row>
    <row r="41" spans="1:14" x14ac:dyDescent="0.2">
      <c r="A41" s="121">
        <v>39</v>
      </c>
      <c r="B41" s="122">
        <f t="shared" ca="1" si="1"/>
        <v>3.5</v>
      </c>
      <c r="C41" s="121" t="str">
        <f t="shared" ca="1" si="2"/>
        <v>Nigeria</v>
      </c>
      <c r="D41" s="123">
        <f t="shared" ca="1" si="4"/>
        <v>-0.43548387096774199</v>
      </c>
      <c r="E41" s="125">
        <f ca="1">SUM($B$3:B41)/INDIRECT(CONCATENATE($B$1,"!E9"))</f>
        <v>0.9002618424184714</v>
      </c>
      <c r="F41" s="127">
        <f t="shared" ca="1" si="5"/>
        <v>2.7771165595492642E-3</v>
      </c>
      <c r="L41">
        <f t="shared" ca="1" si="6"/>
        <v>2</v>
      </c>
      <c r="M41" s="14">
        <f t="shared" ca="1" si="3"/>
        <v>0.89999999999999991</v>
      </c>
      <c r="N41" s="7" t="s">
        <v>97</v>
      </c>
    </row>
    <row r="42" spans="1:14" x14ac:dyDescent="0.2">
      <c r="B42" s="11"/>
      <c r="L42">
        <f t="shared" ca="1" si="6"/>
        <v>1</v>
      </c>
      <c r="M42" s="14">
        <f t="shared" ca="1" si="3"/>
        <v>2.8000000000000003</v>
      </c>
      <c r="N42" s="7" t="s">
        <v>96</v>
      </c>
    </row>
    <row r="43" spans="1:14" x14ac:dyDescent="0.2">
      <c r="L43">
        <f t="shared" ca="1" si="6"/>
        <v>2</v>
      </c>
      <c r="M43" s="14">
        <f t="shared" ca="1" si="3"/>
        <v>2.1</v>
      </c>
      <c r="N43" s="7" t="s">
        <v>95</v>
      </c>
    </row>
    <row r="44" spans="1:14" x14ac:dyDescent="0.2">
      <c r="L44">
        <f t="shared" ca="1" si="6"/>
        <v>1</v>
      </c>
      <c r="M44" s="14">
        <f t="shared" ca="1" si="3"/>
        <v>13.399999999999999</v>
      </c>
      <c r="N44" s="7" t="s">
        <v>92</v>
      </c>
    </row>
    <row r="45" spans="1:14" x14ac:dyDescent="0.2">
      <c r="L45">
        <f t="shared" ca="1" si="6"/>
        <v>2</v>
      </c>
      <c r="M45" s="14">
        <f t="shared" ca="1" si="3"/>
        <v>6.6</v>
      </c>
      <c r="N45" s="7" t="s">
        <v>91</v>
      </c>
    </row>
    <row r="46" spans="1:14" x14ac:dyDescent="0.2">
      <c r="L46">
        <f t="shared" ca="1" si="6"/>
        <v>1</v>
      </c>
      <c r="M46" s="14">
        <f t="shared" ca="1" si="3"/>
        <v>1.6</v>
      </c>
      <c r="N46" s="7" t="s">
        <v>90</v>
      </c>
    </row>
    <row r="47" spans="1:14" x14ac:dyDescent="0.2">
      <c r="L47">
        <f t="shared" ca="1" si="6"/>
        <v>1</v>
      </c>
      <c r="M47" s="14">
        <f t="shared" ca="1" si="3"/>
        <v>0.8</v>
      </c>
      <c r="N47" s="7" t="s">
        <v>4</v>
      </c>
    </row>
    <row r="48" spans="1:14" x14ac:dyDescent="0.2">
      <c r="L48">
        <f t="shared" ca="1" si="6"/>
        <v>1</v>
      </c>
      <c r="M48" s="14">
        <f t="shared" ca="1" si="3"/>
        <v>2.5</v>
      </c>
      <c r="N48" s="7" t="s">
        <v>3</v>
      </c>
    </row>
    <row r="49" spans="12:14" x14ac:dyDescent="0.2">
      <c r="L49">
        <f t="shared" ca="1" si="6"/>
        <v>1</v>
      </c>
      <c r="M49" s="14">
        <f t="shared" ca="1" si="3"/>
        <v>15.4</v>
      </c>
      <c r="N49" s="7" t="s">
        <v>89</v>
      </c>
    </row>
    <row r="50" spans="12:14" x14ac:dyDescent="0.2">
      <c r="L50">
        <f t="shared" ca="1" si="6"/>
        <v>1</v>
      </c>
      <c r="M50" s="14">
        <f t="shared" ca="1" si="3"/>
        <v>3.1999999999999997</v>
      </c>
      <c r="N50" s="7" t="s">
        <v>88</v>
      </c>
    </row>
    <row r="51" spans="12:14" x14ac:dyDescent="0.2">
      <c r="L51">
        <f t="shared" ca="1" si="6"/>
        <v>1</v>
      </c>
      <c r="M51" s="14">
        <f t="shared" ca="1" si="3"/>
        <v>9.1999999999999993</v>
      </c>
      <c r="N51" s="7" t="s">
        <v>94</v>
      </c>
    </row>
    <row r="52" spans="12:14" x14ac:dyDescent="0.2">
      <c r="L52">
        <f t="shared" ca="1" si="6"/>
        <v>2</v>
      </c>
      <c r="M52" s="14">
        <f t="shared" ca="1" si="3"/>
        <v>3.8000000000000003</v>
      </c>
      <c r="N52" s="7" t="s">
        <v>87</v>
      </c>
    </row>
    <row r="53" spans="12:14" x14ac:dyDescent="0.2">
      <c r="L53">
        <f t="shared" ca="1" si="6"/>
        <v>1</v>
      </c>
      <c r="M53" s="14">
        <f t="shared" ca="1" si="3"/>
        <v>9.8000000000000007</v>
      </c>
      <c r="N53" s="7" t="s">
        <v>93</v>
      </c>
    </row>
    <row r="54" spans="12:14" x14ac:dyDescent="0.2">
      <c r="L54">
        <f t="shared" ca="1" si="6"/>
        <v>1</v>
      </c>
      <c r="M54" s="14">
        <f t="shared" ca="1" si="3"/>
        <v>402.90000000000003</v>
      </c>
      <c r="N54" s="7" t="s">
        <v>312</v>
      </c>
    </row>
    <row r="55" spans="12:14" x14ac:dyDescent="0.2">
      <c r="L55">
        <f t="shared" ca="1" si="6"/>
        <v>1</v>
      </c>
      <c r="M55" s="14">
        <f t="shared" ca="1" si="3"/>
        <v>28.099999999999998</v>
      </c>
      <c r="N55" s="7" t="s">
        <v>102</v>
      </c>
    </row>
    <row r="56" spans="12:14" x14ac:dyDescent="0.2">
      <c r="L56">
        <f t="shared" ca="1" si="6"/>
        <v>1</v>
      </c>
      <c r="M56" s="14">
        <f t="shared" ca="1" si="3"/>
        <v>15.600000000000001</v>
      </c>
      <c r="N56" s="7" t="s">
        <v>103</v>
      </c>
    </row>
    <row r="57" spans="12:14" x14ac:dyDescent="0.2">
      <c r="L57">
        <f t="shared" ca="1" si="6"/>
        <v>2</v>
      </c>
      <c r="M57" s="14">
        <f t="shared" ca="1" si="3"/>
        <v>1.4000000000000001</v>
      </c>
      <c r="N57" s="7" t="s">
        <v>148</v>
      </c>
    </row>
    <row r="58" spans="12:14" x14ac:dyDescent="0.2">
      <c r="L58">
        <f t="shared" ca="1" si="6"/>
        <v>1</v>
      </c>
      <c r="M58" s="14">
        <f t="shared" ca="1" si="3"/>
        <v>13</v>
      </c>
      <c r="N58" s="7" t="s">
        <v>104</v>
      </c>
    </row>
    <row r="59" spans="12:14" x14ac:dyDescent="0.2">
      <c r="L59">
        <f t="shared" ca="1" si="6"/>
        <v>1</v>
      </c>
      <c r="M59" s="14">
        <f t="shared" ca="1" si="3"/>
        <v>28.6</v>
      </c>
      <c r="N59" s="7" t="s">
        <v>105</v>
      </c>
    </row>
    <row r="60" spans="12:14" x14ac:dyDescent="0.2">
      <c r="L60">
        <f t="shared" ca="1" si="6"/>
        <v>1</v>
      </c>
      <c r="M60" s="14">
        <f t="shared" ca="1" si="3"/>
        <v>3.0999999999999996</v>
      </c>
      <c r="N60" s="7" t="s">
        <v>106</v>
      </c>
    </row>
    <row r="61" spans="12:14" x14ac:dyDescent="0.2">
      <c r="L61">
        <f t="shared" ca="1" si="6"/>
        <v>1</v>
      </c>
      <c r="M61" s="14">
        <f t="shared" ca="1" si="3"/>
        <v>6.4999999999999991</v>
      </c>
      <c r="N61" s="7" t="s">
        <v>107</v>
      </c>
    </row>
    <row r="62" spans="12:14" x14ac:dyDescent="0.2">
      <c r="L62">
        <f t="shared" ca="1" si="6"/>
        <v>1</v>
      </c>
      <c r="M62" s="14">
        <f t="shared" ca="1" si="3"/>
        <v>11.4</v>
      </c>
      <c r="N62" s="7" t="s">
        <v>126</v>
      </c>
    </row>
    <row r="63" spans="12:14" x14ac:dyDescent="0.2">
      <c r="L63">
        <f t="shared" ca="1" si="6"/>
        <v>2</v>
      </c>
      <c r="M63" s="14">
        <f t="shared" ca="1" si="3"/>
        <v>0.7</v>
      </c>
      <c r="N63" s="7" t="s">
        <v>127</v>
      </c>
    </row>
    <row r="64" spans="12:14" x14ac:dyDescent="0.2">
      <c r="M64" s="14"/>
    </row>
    <row r="65" spans="13:13" x14ac:dyDescent="0.2">
      <c r="M65" s="14"/>
    </row>
    <row r="66" spans="13:13" x14ac:dyDescent="0.2">
      <c r="M66" s="14"/>
    </row>
  </sheetData>
  <dataValidations count="2">
    <dataValidation type="list" allowBlank="1" showInputMessage="1" showErrorMessage="1" sqref="B1" xr:uid="{00000000-0002-0000-0400-000000000000}">
      <formula1>$O$1:$O$12</formula1>
    </dataValidation>
    <dataValidation type="whole" allowBlank="1" showInputMessage="1" showErrorMessage="1" sqref="J43" xr:uid="{00000000-0002-0000-0400-000001000000}">
      <formula1>5</formula1>
      <formula2>20000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AC90"/>
  <sheetViews>
    <sheetView zoomScaleNormal="100" workbookViewId="0">
      <selection activeCell="B10" sqref="B10"/>
    </sheetView>
  </sheetViews>
  <sheetFormatPr defaultColWidth="9" defaultRowHeight="12.75" x14ac:dyDescent="0.2"/>
  <cols>
    <col min="1" max="1" width="25.25" style="40" bestFit="1" customWidth="1"/>
    <col min="2" max="4" width="9.5" style="43" customWidth="1"/>
    <col min="5" max="6" width="9.625" style="33" customWidth="1"/>
    <col min="7" max="9" width="9.5" style="43" customWidth="1"/>
    <col min="10" max="11" width="9.625" style="33" customWidth="1"/>
    <col min="12" max="13" width="8.875" style="33" customWidth="1"/>
    <col min="14" max="14" width="8" style="43" bestFit="1" customWidth="1"/>
    <col min="15" max="15" width="12.375" style="43" customWidth="1"/>
    <col min="16" max="29" width="9" style="33"/>
    <col min="30" max="16384" width="9" style="1"/>
  </cols>
  <sheetData>
    <row r="1" spans="1:29" ht="18" customHeight="1" x14ac:dyDescent="0.2">
      <c r="A1" s="39"/>
      <c r="B1" s="42"/>
      <c r="C1" s="42"/>
      <c r="G1" s="42"/>
      <c r="H1" s="42"/>
    </row>
    <row r="2" spans="1:29" s="2" customFormat="1" ht="18" customHeight="1" x14ac:dyDescent="0.2">
      <c r="A2" s="39"/>
      <c r="B2" s="42"/>
      <c r="C2" s="42"/>
      <c r="D2" s="43"/>
      <c r="E2" s="33"/>
      <c r="F2" s="33"/>
      <c r="G2" s="42"/>
      <c r="H2" s="42"/>
      <c r="I2" s="43"/>
      <c r="J2" s="33"/>
      <c r="K2" s="33"/>
      <c r="L2" s="33"/>
      <c r="M2" s="33"/>
      <c r="N2" s="43"/>
      <c r="O2" s="4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" customFormat="1" ht="18" customHeight="1" x14ac:dyDescent="0.2">
      <c r="A3" s="39"/>
      <c r="B3" s="42"/>
      <c r="C3" s="42"/>
      <c r="D3" s="43"/>
      <c r="E3" s="33"/>
      <c r="F3" s="33"/>
      <c r="G3" s="42"/>
      <c r="H3" s="42"/>
      <c r="I3" s="43"/>
      <c r="J3" s="33"/>
      <c r="K3" s="33"/>
      <c r="L3" s="33"/>
      <c r="M3" s="33"/>
      <c r="N3" s="43"/>
      <c r="O3" s="4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8" customHeight="1" x14ac:dyDescent="0.2">
      <c r="A4" s="41"/>
    </row>
    <row r="5" spans="1:29" s="2" customFormat="1" ht="18" customHeight="1" x14ac:dyDescent="0.2">
      <c r="A5" s="41"/>
      <c r="B5" s="43"/>
      <c r="C5" s="43"/>
      <c r="D5" s="43"/>
      <c r="E5" s="33"/>
      <c r="F5" s="33"/>
      <c r="G5" s="43"/>
      <c r="H5" s="43"/>
      <c r="I5" s="43"/>
      <c r="J5" s="33"/>
      <c r="K5" s="33"/>
      <c r="L5" s="33"/>
      <c r="M5" s="33"/>
      <c r="N5" s="43"/>
      <c r="O5" s="4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2" customFormat="1" ht="18" customHeight="1" x14ac:dyDescent="0.2">
      <c r="A6" s="41"/>
      <c r="B6" s="43"/>
      <c r="C6" s="43"/>
      <c r="D6" s="43"/>
      <c r="E6" s="33"/>
      <c r="F6" s="33"/>
      <c r="G6" s="43"/>
      <c r="H6" s="43"/>
      <c r="I6" s="43"/>
      <c r="J6" s="33"/>
      <c r="K6" s="33"/>
      <c r="L6" s="33"/>
      <c r="M6" s="33"/>
      <c r="N6" s="43"/>
      <c r="O6" s="4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45" customFormat="1" ht="30" customHeight="1" x14ac:dyDescent="0.2">
      <c r="A7" s="228"/>
      <c r="B7" s="227" t="s">
        <v>129</v>
      </c>
      <c r="C7" s="227"/>
      <c r="D7" s="227"/>
      <c r="E7" s="220" t="s">
        <v>315</v>
      </c>
      <c r="F7" s="221"/>
      <c r="G7" s="230" t="str">
        <f>CONCATENATE("January-",B7)</f>
        <v>January-February</v>
      </c>
      <c r="H7" s="230"/>
      <c r="I7" s="230"/>
      <c r="J7" s="223" t="s">
        <v>315</v>
      </c>
      <c r="K7" s="224"/>
      <c r="L7" s="44"/>
      <c r="M7" s="44"/>
      <c r="N7" s="81" t="str">
        <f>B7</f>
        <v>February</v>
      </c>
      <c r="O7" s="81" t="str">
        <f>G7</f>
        <v>January-February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s="45" customFormat="1" x14ac:dyDescent="0.2">
      <c r="A8" s="229"/>
      <c r="B8" s="46">
        <v>2022</v>
      </c>
      <c r="C8" s="46">
        <v>2020</v>
      </c>
      <c r="D8" s="46">
        <v>2019</v>
      </c>
      <c r="E8" s="46" t="s">
        <v>270</v>
      </c>
      <c r="F8" s="46" t="s">
        <v>271</v>
      </c>
      <c r="G8" s="46">
        <v>2022</v>
      </c>
      <c r="H8" s="46">
        <v>2020</v>
      </c>
      <c r="I8" s="46">
        <v>2019</v>
      </c>
      <c r="J8" s="46" t="s">
        <v>270</v>
      </c>
      <c r="K8" s="46" t="s">
        <v>271</v>
      </c>
      <c r="L8" s="44"/>
      <c r="M8" s="44"/>
      <c r="N8" s="225">
        <f>B8</f>
        <v>2022</v>
      </c>
      <c r="O8" s="226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x14ac:dyDescent="0.2">
      <c r="A9" s="50" t="s">
        <v>128</v>
      </c>
      <c r="B9" s="55">
        <v>89.9</v>
      </c>
      <c r="C9" s="55">
        <v>343.8</v>
      </c>
      <c r="D9" s="47">
        <v>342.1</v>
      </c>
      <c r="E9" s="49">
        <f>B9/C9-1</f>
        <v>-0.73851076207097144</v>
      </c>
      <c r="F9" s="49">
        <f>$B9/D9-1</f>
        <v>-0.73721134171294944</v>
      </c>
      <c r="G9" s="55">
        <f>B9+Jan!B9</f>
        <v>136.10000000000002</v>
      </c>
      <c r="H9" s="55">
        <f>C9+Jan!C9</f>
        <v>652.29999999999995</v>
      </c>
      <c r="I9" s="55">
        <f>D9+Jan!D9</f>
        <v>626.90000000000009</v>
      </c>
      <c r="J9" s="49">
        <f>G9/H9-1</f>
        <v>-0.79135367162348613</v>
      </c>
      <c r="K9" s="49">
        <f>$G9/I9-1</f>
        <v>-0.78289998404849259</v>
      </c>
      <c r="N9" s="80">
        <f>VLOOKUP(A9,'הודעת למס מעובדת'!A:E,5,0)</f>
        <v>35.200000000000003</v>
      </c>
      <c r="O9" s="80">
        <f>N9+Jan!I9</f>
        <v>35.200000000000003</v>
      </c>
    </row>
    <row r="10" spans="1:29" x14ac:dyDescent="0.2">
      <c r="A10" s="50" t="s">
        <v>7</v>
      </c>
      <c r="B10" s="55">
        <v>4</v>
      </c>
      <c r="C10" s="55">
        <v>33.4</v>
      </c>
      <c r="D10" s="47">
        <v>49.2</v>
      </c>
      <c r="E10" s="49">
        <f>B10/C10-1</f>
        <v>-0.88023952095808378</v>
      </c>
      <c r="F10" s="49">
        <f>$B10/D10-1</f>
        <v>-0.91869918699186992</v>
      </c>
      <c r="G10" s="55">
        <f>B10+Jan!B10</f>
        <v>4</v>
      </c>
      <c r="H10" s="55">
        <f>C10+Jan!C10</f>
        <v>72.900000000000006</v>
      </c>
      <c r="I10" s="55">
        <f>D10+Jan!D10</f>
        <v>88.9</v>
      </c>
      <c r="J10" s="49">
        <f>G10/H10-1</f>
        <v>-0.94513031550068582</v>
      </c>
      <c r="K10" s="49">
        <f t="shared" ref="K10:K73" si="0">$G10/I10-1</f>
        <v>-0.9550056242969629</v>
      </c>
      <c r="N10" s="54">
        <f>VLOOKUP(A10,'הודעת למס מעובדת'!A:E,5,0)</f>
        <v>1.3</v>
      </c>
      <c r="O10" s="80">
        <f>N10+Jan!I10</f>
        <v>1.3</v>
      </c>
    </row>
    <row r="11" spans="1:29" x14ac:dyDescent="0.2">
      <c r="A11" s="51"/>
      <c r="B11" s="55"/>
      <c r="C11" s="55"/>
      <c r="D11" s="47"/>
      <c r="E11" s="49"/>
      <c r="F11" s="49"/>
      <c r="G11" s="55"/>
      <c r="H11" s="55"/>
      <c r="I11" s="47"/>
      <c r="J11" s="49"/>
      <c r="K11" s="49"/>
      <c r="N11" s="54"/>
      <c r="O11" s="80"/>
    </row>
    <row r="12" spans="1:29" x14ac:dyDescent="0.2">
      <c r="A12" s="50" t="s">
        <v>1</v>
      </c>
      <c r="B12" s="55">
        <v>1.6</v>
      </c>
      <c r="C12" s="55">
        <v>26.7</v>
      </c>
      <c r="D12" s="47">
        <v>43.400000000000006</v>
      </c>
      <c r="E12" s="49">
        <f t="shared" ref="E12:E22" si="1">B12/C12-1</f>
        <v>-0.94007490636704116</v>
      </c>
      <c r="F12" s="49">
        <f t="shared" ref="F12:F22" si="2">$B12/D12-1</f>
        <v>-0.96313364055299544</v>
      </c>
      <c r="G12" s="55">
        <f>B12+Jan!B12</f>
        <v>1.6</v>
      </c>
      <c r="H12" s="55">
        <f>C12+Jan!C12</f>
        <v>59.5</v>
      </c>
      <c r="I12" s="55">
        <f>D12+Jan!D12</f>
        <v>75.300000000000011</v>
      </c>
      <c r="J12" s="49">
        <f t="shared" ref="J12:J22" si="3">G12/H12-1</f>
        <v>-0.97310924369747898</v>
      </c>
      <c r="K12" s="49">
        <f t="shared" si="0"/>
        <v>-0.97875166002656044</v>
      </c>
      <c r="N12" s="54"/>
      <c r="O12" s="80"/>
    </row>
    <row r="13" spans="1:29" x14ac:dyDescent="0.2">
      <c r="A13" s="52" t="s">
        <v>120</v>
      </c>
      <c r="B13" s="55">
        <v>0.5</v>
      </c>
      <c r="C13" s="55">
        <v>3.3</v>
      </c>
      <c r="D13" s="47">
        <v>3.4</v>
      </c>
      <c r="E13" s="49">
        <f t="shared" si="1"/>
        <v>-0.84848484848484851</v>
      </c>
      <c r="F13" s="49">
        <f t="shared" si="2"/>
        <v>-0.8529411764705882</v>
      </c>
      <c r="G13" s="55">
        <f>B13+Jan!B13</f>
        <v>0.5</v>
      </c>
      <c r="H13" s="55">
        <f>C13+Jan!C13</f>
        <v>5.9</v>
      </c>
      <c r="I13" s="55">
        <f>D13+Jan!D13</f>
        <v>6</v>
      </c>
      <c r="J13" s="49">
        <f t="shared" si="3"/>
        <v>-0.9152542372881356</v>
      </c>
      <c r="K13" s="49">
        <f t="shared" si="0"/>
        <v>-0.91666666666666663</v>
      </c>
      <c r="N13" s="54"/>
      <c r="O13" s="80"/>
    </row>
    <row r="14" spans="1:29" x14ac:dyDescent="0.2">
      <c r="A14" s="52" t="s">
        <v>130</v>
      </c>
      <c r="B14" s="55">
        <v>0</v>
      </c>
      <c r="C14" s="55">
        <v>0.8</v>
      </c>
      <c r="D14" s="47">
        <v>1.2</v>
      </c>
      <c r="E14" s="49">
        <f t="shared" si="1"/>
        <v>-1</v>
      </c>
      <c r="F14" s="49">
        <f t="shared" si="2"/>
        <v>-1</v>
      </c>
      <c r="G14" s="55">
        <f>B14+Jan!B14</f>
        <v>0</v>
      </c>
      <c r="H14" s="55">
        <f>C14+Jan!C14</f>
        <v>1.3</v>
      </c>
      <c r="I14" s="55">
        <f>D14+Jan!D14</f>
        <v>1.6</v>
      </c>
      <c r="J14" s="49">
        <f>G14/H14-1</f>
        <v>-1</v>
      </c>
      <c r="K14" s="49">
        <f t="shared" si="0"/>
        <v>-1</v>
      </c>
      <c r="N14" s="54"/>
      <c r="O14" s="80"/>
    </row>
    <row r="15" spans="1:29" x14ac:dyDescent="0.2">
      <c r="A15" s="52" t="s">
        <v>119</v>
      </c>
      <c r="B15" s="55">
        <v>0.1</v>
      </c>
      <c r="C15" s="55">
        <v>7.3</v>
      </c>
      <c r="D15" s="47">
        <v>4.7</v>
      </c>
      <c r="E15" s="49">
        <f t="shared" si="1"/>
        <v>-0.98630136986301364</v>
      </c>
      <c r="F15" s="49">
        <f t="shared" si="2"/>
        <v>-0.97872340425531912</v>
      </c>
      <c r="G15" s="55">
        <f>B15+Jan!B15</f>
        <v>0.1</v>
      </c>
      <c r="H15" s="55">
        <f>C15+Jan!C15</f>
        <v>10.6</v>
      </c>
      <c r="I15" s="55">
        <f>D15+Jan!D15</f>
        <v>7.6</v>
      </c>
      <c r="J15" s="49">
        <f t="shared" si="3"/>
        <v>-0.99056603773584906</v>
      </c>
      <c r="K15" s="49">
        <f t="shared" si="0"/>
        <v>-0.98684210526315785</v>
      </c>
      <c r="N15" s="54"/>
      <c r="O15" s="80"/>
    </row>
    <row r="16" spans="1:29" ht="12" customHeight="1" x14ac:dyDescent="0.2">
      <c r="A16" s="52" t="s">
        <v>118</v>
      </c>
      <c r="B16" s="55">
        <v>0.1</v>
      </c>
      <c r="C16" s="55">
        <v>0.6</v>
      </c>
      <c r="D16" s="47">
        <v>15.1</v>
      </c>
      <c r="E16" s="49">
        <f t="shared" si="1"/>
        <v>-0.83333333333333326</v>
      </c>
      <c r="F16" s="49">
        <f t="shared" si="2"/>
        <v>-0.99337748344370858</v>
      </c>
      <c r="G16" s="55">
        <f>B16+Jan!B16</f>
        <v>0.1</v>
      </c>
      <c r="H16" s="55">
        <f>C16+Jan!C16</f>
        <v>11.5</v>
      </c>
      <c r="I16" s="55">
        <f>D16+Jan!D16</f>
        <v>27.299999999999997</v>
      </c>
      <c r="J16" s="49">
        <f t="shared" si="3"/>
        <v>-0.99130434782608701</v>
      </c>
      <c r="K16" s="49">
        <f t="shared" si="0"/>
        <v>-0.99633699633699635</v>
      </c>
      <c r="N16" s="54"/>
      <c r="O16" s="80"/>
    </row>
    <row r="17" spans="1:29" x14ac:dyDescent="0.2">
      <c r="A17" s="52" t="s">
        <v>117</v>
      </c>
      <c r="B17" s="55">
        <v>0.1</v>
      </c>
      <c r="C17" s="55">
        <v>1.4</v>
      </c>
      <c r="D17" s="47">
        <v>2.4</v>
      </c>
      <c r="E17" s="49">
        <f t="shared" si="1"/>
        <v>-0.9285714285714286</v>
      </c>
      <c r="F17" s="49">
        <f t="shared" si="2"/>
        <v>-0.95833333333333337</v>
      </c>
      <c r="G17" s="55">
        <f>B17+Jan!B17</f>
        <v>0.1</v>
      </c>
      <c r="H17" s="55">
        <f>C17+Jan!C17</f>
        <v>3.2</v>
      </c>
      <c r="I17" s="55">
        <f>D17+Jan!D17</f>
        <v>4.4000000000000004</v>
      </c>
      <c r="J17" s="49">
        <f t="shared" si="3"/>
        <v>-0.96875</v>
      </c>
      <c r="K17" s="49">
        <f t="shared" si="0"/>
        <v>-0.97727272727272729</v>
      </c>
      <c r="N17" s="54"/>
      <c r="O17" s="80"/>
    </row>
    <row r="18" spans="1:29" x14ac:dyDescent="0.2">
      <c r="A18" s="52" t="s">
        <v>116</v>
      </c>
      <c r="B18" s="55">
        <v>0</v>
      </c>
      <c r="C18" s="55">
        <v>1</v>
      </c>
      <c r="D18" s="47">
        <v>2.1</v>
      </c>
      <c r="E18" s="49">
        <f t="shared" si="1"/>
        <v>-1</v>
      </c>
      <c r="F18" s="49">
        <f t="shared" si="2"/>
        <v>-1</v>
      </c>
      <c r="G18" s="55">
        <f>B18+Jan!B18</f>
        <v>0</v>
      </c>
      <c r="H18" s="55">
        <f>C18+Jan!C18</f>
        <v>3.2</v>
      </c>
      <c r="I18" s="55">
        <f>D18+Jan!D18</f>
        <v>3.8</v>
      </c>
      <c r="J18" s="49">
        <f t="shared" si="3"/>
        <v>-1</v>
      </c>
      <c r="K18" s="49">
        <f t="shared" si="0"/>
        <v>-1</v>
      </c>
      <c r="N18" s="54"/>
      <c r="O18" s="80"/>
    </row>
    <row r="19" spans="1:29" x14ac:dyDescent="0.2">
      <c r="A19" s="52" t="s">
        <v>311</v>
      </c>
      <c r="B19" s="55">
        <v>0.2</v>
      </c>
      <c r="C19" s="55">
        <v>8.4</v>
      </c>
      <c r="D19" s="47">
        <v>9.3000000000000007</v>
      </c>
      <c r="E19" s="49">
        <f t="shared" si="1"/>
        <v>-0.97619047619047616</v>
      </c>
      <c r="F19" s="49">
        <f t="shared" si="2"/>
        <v>-0.978494623655914</v>
      </c>
      <c r="G19" s="55">
        <f>B19+Jan!B19</f>
        <v>0.2</v>
      </c>
      <c r="H19" s="55">
        <f>C19+Jan!C19</f>
        <v>16.8</v>
      </c>
      <c r="I19" s="55">
        <f>D19+Jan!D19</f>
        <v>17.100000000000001</v>
      </c>
      <c r="J19" s="49">
        <f t="shared" si="3"/>
        <v>-0.98809523809523814</v>
      </c>
      <c r="K19" s="49">
        <f t="shared" si="0"/>
        <v>-0.98830409356725146</v>
      </c>
      <c r="N19" s="54"/>
      <c r="O19" s="80"/>
    </row>
    <row r="20" spans="1:29" x14ac:dyDescent="0.2">
      <c r="A20" s="52" t="s">
        <v>132</v>
      </c>
      <c r="B20" s="55">
        <v>0.2</v>
      </c>
      <c r="C20" s="55">
        <v>0.3</v>
      </c>
      <c r="D20" s="47">
        <v>0.9</v>
      </c>
      <c r="E20" s="49">
        <f t="shared" si="1"/>
        <v>-0.33333333333333326</v>
      </c>
      <c r="F20" s="49">
        <f t="shared" si="2"/>
        <v>-0.77777777777777779</v>
      </c>
      <c r="G20" s="55">
        <f>B20+Jan!B20</f>
        <v>0.2</v>
      </c>
      <c r="H20" s="55">
        <f>C20+Jan!C20</f>
        <v>0.89999999999999991</v>
      </c>
      <c r="I20" s="55">
        <f>D20+Jan!D20</f>
        <v>1.7000000000000002</v>
      </c>
      <c r="J20" s="49">
        <f t="shared" si="3"/>
        <v>-0.77777777777777768</v>
      </c>
      <c r="K20" s="49">
        <f t="shared" si="0"/>
        <v>-0.88235294117647056</v>
      </c>
      <c r="N20" s="54"/>
      <c r="O20" s="80"/>
    </row>
    <row r="21" spans="1:29" x14ac:dyDescent="0.2">
      <c r="A21" s="52" t="s">
        <v>115</v>
      </c>
      <c r="B21" s="55">
        <v>0</v>
      </c>
      <c r="C21" s="55">
        <v>0.2</v>
      </c>
      <c r="D21" s="47">
        <v>0.2</v>
      </c>
      <c r="E21" s="49">
        <f t="shared" si="1"/>
        <v>-1</v>
      </c>
      <c r="F21" s="49">
        <f t="shared" si="2"/>
        <v>-1</v>
      </c>
      <c r="G21" s="55">
        <f>B21+Jan!B21</f>
        <v>0</v>
      </c>
      <c r="H21" s="55">
        <f>C21+Jan!C21</f>
        <v>0.5</v>
      </c>
      <c r="I21" s="55">
        <f>D21+Jan!D21</f>
        <v>0.4</v>
      </c>
      <c r="J21" s="49">
        <f t="shared" si="3"/>
        <v>-1</v>
      </c>
      <c r="K21" s="49">
        <f t="shared" si="0"/>
        <v>-1</v>
      </c>
      <c r="N21" s="54"/>
      <c r="O21" s="80"/>
    </row>
    <row r="22" spans="1:29" x14ac:dyDescent="0.2">
      <c r="A22" s="52" t="s">
        <v>131</v>
      </c>
      <c r="B22" s="55">
        <v>0.4</v>
      </c>
      <c r="C22" s="55">
        <v>3.3</v>
      </c>
      <c r="D22" s="47">
        <v>3.1</v>
      </c>
      <c r="E22" s="49">
        <f t="shared" si="1"/>
        <v>-0.87878787878787878</v>
      </c>
      <c r="F22" s="49">
        <f t="shared" si="2"/>
        <v>-0.87096774193548387</v>
      </c>
      <c r="G22" s="55">
        <f>B22+Jan!B22</f>
        <v>0.4</v>
      </c>
      <c r="H22" s="55">
        <f>C22+Jan!C22</f>
        <v>4.4000000000000004</v>
      </c>
      <c r="I22" s="55">
        <f>D22+Jan!D22</f>
        <v>4.4000000000000004</v>
      </c>
      <c r="J22" s="49">
        <f t="shared" si="3"/>
        <v>-0.90909090909090906</v>
      </c>
      <c r="K22" s="49">
        <f t="shared" si="0"/>
        <v>-0.90909090909090906</v>
      </c>
      <c r="N22" s="54"/>
      <c r="O22" s="80"/>
    </row>
    <row r="23" spans="1:29" s="2" customFormat="1" x14ac:dyDescent="0.2">
      <c r="A23" s="51"/>
      <c r="B23" s="55"/>
      <c r="C23" s="55"/>
      <c r="D23" s="47"/>
      <c r="E23" s="49"/>
      <c r="F23" s="49"/>
      <c r="G23" s="55"/>
      <c r="H23" s="55"/>
      <c r="I23" s="47"/>
      <c r="J23" s="49"/>
      <c r="K23" s="49"/>
      <c r="L23" s="33"/>
      <c r="M23" s="33"/>
      <c r="N23" s="54"/>
      <c r="O23" s="80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">
      <c r="A24" s="52" t="s">
        <v>112</v>
      </c>
      <c r="B24" s="55">
        <v>0.2</v>
      </c>
      <c r="C24" s="55">
        <v>1</v>
      </c>
      <c r="D24" s="47">
        <v>0.7</v>
      </c>
      <c r="E24" s="49">
        <f t="shared" ref="E24:E26" si="4">B24/C24-1</f>
        <v>-0.8</v>
      </c>
      <c r="F24" s="49">
        <f>$B24/D24-1</f>
        <v>-0.71428571428571419</v>
      </c>
      <c r="G24" s="55">
        <f>B24+Jan!B24</f>
        <v>0.2</v>
      </c>
      <c r="H24" s="55">
        <f>C24+Jan!C24</f>
        <v>2.1</v>
      </c>
      <c r="I24" s="55">
        <f>D24+Jan!D24</f>
        <v>1.6</v>
      </c>
      <c r="J24" s="49">
        <f t="shared" ref="J24:J26" si="5">G24/H24-1</f>
        <v>-0.90476190476190477</v>
      </c>
      <c r="K24" s="49">
        <f t="shared" si="0"/>
        <v>-0.875</v>
      </c>
      <c r="N24" s="54"/>
      <c r="O24" s="80"/>
    </row>
    <row r="25" spans="1:29" x14ac:dyDescent="0.2">
      <c r="A25" s="52" t="s">
        <v>113</v>
      </c>
      <c r="B25" s="55">
        <v>0.8</v>
      </c>
      <c r="C25" s="55">
        <v>2.5</v>
      </c>
      <c r="D25" s="47">
        <v>2.6</v>
      </c>
      <c r="E25" s="49">
        <f t="shared" si="4"/>
        <v>-0.67999999999999994</v>
      </c>
      <c r="F25" s="49">
        <f>$B25/D25-1</f>
        <v>-0.69230769230769229</v>
      </c>
      <c r="G25" s="55">
        <f>B25+Jan!B25</f>
        <v>0.8</v>
      </c>
      <c r="H25" s="55">
        <f>C25+Jan!C25</f>
        <v>5.8</v>
      </c>
      <c r="I25" s="55">
        <f>D25+Jan!D25</f>
        <v>5.3000000000000007</v>
      </c>
      <c r="J25" s="49">
        <f t="shared" si="5"/>
        <v>-0.86206896551724133</v>
      </c>
      <c r="K25" s="49">
        <f t="shared" si="0"/>
        <v>-0.84905660377358494</v>
      </c>
      <c r="N25" s="54"/>
      <c r="O25" s="80"/>
    </row>
    <row r="26" spans="1:29" ht="14.25" customHeight="1" x14ac:dyDescent="0.2">
      <c r="A26" s="52" t="s">
        <v>114</v>
      </c>
      <c r="B26" s="55">
        <v>0.4</v>
      </c>
      <c r="C26" s="55">
        <v>1</v>
      </c>
      <c r="D26" s="47">
        <v>0.9</v>
      </c>
      <c r="E26" s="49">
        <f t="shared" si="4"/>
        <v>-0.6</v>
      </c>
      <c r="F26" s="49">
        <f>$B26/D26-1</f>
        <v>-0.55555555555555558</v>
      </c>
      <c r="G26" s="55">
        <f>B26+Jan!B26</f>
        <v>0.4</v>
      </c>
      <c r="H26" s="55">
        <f>C26+Jan!C26</f>
        <v>2.2999999999999998</v>
      </c>
      <c r="I26" s="55">
        <f>D26+Jan!D26</f>
        <v>2.5</v>
      </c>
      <c r="J26" s="49">
        <f t="shared" si="5"/>
        <v>-0.82608695652173914</v>
      </c>
      <c r="K26" s="49">
        <f t="shared" si="0"/>
        <v>-0.84</v>
      </c>
      <c r="N26" s="54"/>
      <c r="O26" s="80"/>
    </row>
    <row r="27" spans="1:29" s="2" customFormat="1" x14ac:dyDescent="0.2">
      <c r="A27" s="51"/>
      <c r="B27" s="55"/>
      <c r="C27" s="55"/>
      <c r="D27" s="47"/>
      <c r="E27" s="49"/>
      <c r="F27" s="49"/>
      <c r="G27" s="55"/>
      <c r="H27" s="55"/>
      <c r="I27" s="47"/>
      <c r="J27" s="49"/>
      <c r="K27" s="49"/>
      <c r="L27" s="33"/>
      <c r="M27" s="33"/>
      <c r="N27" s="54"/>
      <c r="O27" s="80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">
      <c r="A28" s="50" t="s">
        <v>24</v>
      </c>
      <c r="B28" s="55">
        <v>1.3</v>
      </c>
      <c r="C28" s="55">
        <v>3.6</v>
      </c>
      <c r="D28" s="47">
        <v>3.5</v>
      </c>
      <c r="E28" s="49">
        <f t="shared" ref="E28:E32" si="6">B28/C28-1</f>
        <v>-0.63888888888888884</v>
      </c>
      <c r="F28" s="49">
        <f t="shared" ref="F28:F33" si="7">$B28/D28-1</f>
        <v>-0.62857142857142856</v>
      </c>
      <c r="G28" s="55">
        <f>B28+Jan!B28</f>
        <v>1.3</v>
      </c>
      <c r="H28" s="55">
        <f>C28+Jan!C28</f>
        <v>9.5</v>
      </c>
      <c r="I28" s="55">
        <f>D28+Jan!D28</f>
        <v>7.6</v>
      </c>
      <c r="J28" s="49">
        <f t="shared" ref="J28:J32" si="8">G28/H28-1</f>
        <v>-0.86315789473684212</v>
      </c>
      <c r="K28" s="49">
        <f t="shared" si="0"/>
        <v>-0.82894736842105265</v>
      </c>
      <c r="N28" s="54">
        <f>VLOOKUP(A28,'הודעת למס מעובדת'!A:E,5,0)</f>
        <v>0.2</v>
      </c>
      <c r="O28" s="80">
        <f>N28+Jan!I28</f>
        <v>0.2</v>
      </c>
    </row>
    <row r="29" spans="1:29" x14ac:dyDescent="0.2">
      <c r="A29" s="52" t="s">
        <v>121</v>
      </c>
      <c r="B29" s="55">
        <v>0.5</v>
      </c>
      <c r="C29" s="55">
        <v>1.1000000000000001</v>
      </c>
      <c r="D29" s="47">
        <v>1.1000000000000001</v>
      </c>
      <c r="E29" s="49">
        <f t="shared" si="6"/>
        <v>-0.54545454545454541</v>
      </c>
      <c r="F29" s="49">
        <f t="shared" si="7"/>
        <v>-0.54545454545454541</v>
      </c>
      <c r="G29" s="55">
        <f>B29+Jan!B29</f>
        <v>0.5</v>
      </c>
      <c r="H29" s="55">
        <f>C29+Jan!C29</f>
        <v>2.2999999999999998</v>
      </c>
      <c r="I29" s="55">
        <f>D29+Jan!D29</f>
        <v>2.1</v>
      </c>
      <c r="J29" s="49">
        <f t="shared" si="8"/>
        <v>-0.78260869565217384</v>
      </c>
      <c r="K29" s="49">
        <f t="shared" si="0"/>
        <v>-0.76190476190476186</v>
      </c>
      <c r="N29" s="54"/>
      <c r="O29" s="80"/>
    </row>
    <row r="30" spans="1:29" x14ac:dyDescent="0.2">
      <c r="A30" s="52" t="s">
        <v>122</v>
      </c>
      <c r="B30" s="55">
        <v>0.1</v>
      </c>
      <c r="C30" s="55">
        <v>0.2</v>
      </c>
      <c r="D30" s="47">
        <v>0.2</v>
      </c>
      <c r="E30" s="49">
        <f t="shared" si="6"/>
        <v>-0.5</v>
      </c>
      <c r="F30" s="49">
        <f t="shared" si="7"/>
        <v>-0.5</v>
      </c>
      <c r="G30" s="55">
        <f>B30+Jan!B30</f>
        <v>0.1</v>
      </c>
      <c r="H30" s="55">
        <f>C30+Jan!C30</f>
        <v>0.30000000000000004</v>
      </c>
      <c r="I30" s="55">
        <f>D30+Jan!D30</f>
        <v>0.4</v>
      </c>
      <c r="J30" s="49">
        <f t="shared" si="8"/>
        <v>-0.66666666666666674</v>
      </c>
      <c r="K30" s="49">
        <f t="shared" si="0"/>
        <v>-0.75</v>
      </c>
      <c r="N30" s="54"/>
      <c r="O30" s="80"/>
    </row>
    <row r="31" spans="1:29" x14ac:dyDescent="0.2">
      <c r="A31" s="52" t="s">
        <v>123</v>
      </c>
      <c r="B31" s="55">
        <v>0.1</v>
      </c>
      <c r="C31" s="55">
        <v>0.4</v>
      </c>
      <c r="D31" s="47">
        <v>0.3</v>
      </c>
      <c r="E31" s="49">
        <f t="shared" si="6"/>
        <v>-0.75</v>
      </c>
      <c r="F31" s="49">
        <f t="shared" si="7"/>
        <v>-0.66666666666666663</v>
      </c>
      <c r="G31" s="55">
        <f>B31+Jan!B31</f>
        <v>0.1</v>
      </c>
      <c r="H31" s="55">
        <f>C31+Jan!C31</f>
        <v>0.7</v>
      </c>
      <c r="I31" s="55">
        <f>D31+Jan!D31</f>
        <v>0.5</v>
      </c>
      <c r="J31" s="49">
        <f t="shared" si="8"/>
        <v>-0.8571428571428571</v>
      </c>
      <c r="K31" s="49">
        <f t="shared" si="0"/>
        <v>-0.8</v>
      </c>
      <c r="N31" s="54"/>
      <c r="O31" s="80"/>
    </row>
    <row r="32" spans="1:29" x14ac:dyDescent="0.2">
      <c r="A32" s="52" t="s">
        <v>124</v>
      </c>
      <c r="B32" s="55">
        <v>0.1</v>
      </c>
      <c r="C32" s="55">
        <v>0.3</v>
      </c>
      <c r="D32" s="47">
        <v>0.5</v>
      </c>
      <c r="E32" s="49">
        <f t="shared" si="6"/>
        <v>-0.66666666666666663</v>
      </c>
      <c r="F32" s="49">
        <f t="shared" si="7"/>
        <v>-0.8</v>
      </c>
      <c r="G32" s="55">
        <f>B32+Jan!B32</f>
        <v>0.1</v>
      </c>
      <c r="H32" s="55">
        <f>C32+Jan!C32</f>
        <v>2.8</v>
      </c>
      <c r="I32" s="55">
        <f>D32+Jan!D32</f>
        <v>3.1</v>
      </c>
      <c r="J32" s="49">
        <f t="shared" si="8"/>
        <v>-0.9642857142857143</v>
      </c>
      <c r="K32" s="49">
        <f t="shared" si="0"/>
        <v>-0.967741935483871</v>
      </c>
      <c r="N32" s="54"/>
      <c r="O32" s="80"/>
    </row>
    <row r="33" spans="1:29" x14ac:dyDescent="0.2">
      <c r="A33" s="52" t="s">
        <v>125</v>
      </c>
      <c r="B33" s="55">
        <v>0.1</v>
      </c>
      <c r="C33" s="55">
        <v>0.1</v>
      </c>
      <c r="D33" s="47">
        <v>0.1</v>
      </c>
      <c r="E33" s="49">
        <f>B33/C33-1</f>
        <v>0</v>
      </c>
      <c r="F33" s="49">
        <f t="shared" si="7"/>
        <v>0</v>
      </c>
      <c r="G33" s="55">
        <f>B33+Jan!B33</f>
        <v>0.1</v>
      </c>
      <c r="H33" s="55">
        <f>C33+Jan!C33</f>
        <v>0.2</v>
      </c>
      <c r="I33" s="55">
        <f>D33+Jan!D33</f>
        <v>0.2</v>
      </c>
      <c r="J33" s="49">
        <f>G33/H33-1</f>
        <v>-0.5</v>
      </c>
      <c r="K33" s="49">
        <f t="shared" si="0"/>
        <v>-0.5</v>
      </c>
      <c r="N33" s="54"/>
      <c r="O33" s="80"/>
    </row>
    <row r="34" spans="1:29" s="2" customFormat="1" x14ac:dyDescent="0.2">
      <c r="A34" s="51"/>
      <c r="B34" s="55"/>
      <c r="C34" s="55"/>
      <c r="D34" s="47"/>
      <c r="E34" s="49"/>
      <c r="F34" s="49"/>
      <c r="G34" s="55"/>
      <c r="H34" s="55"/>
      <c r="I34" s="47"/>
      <c r="J34" s="49"/>
      <c r="K34" s="49"/>
      <c r="L34" s="33"/>
      <c r="M34" s="33"/>
      <c r="N34" s="54"/>
      <c r="O34" s="80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">
      <c r="A35" s="52" t="s">
        <v>30</v>
      </c>
      <c r="B35" s="55">
        <v>47.8</v>
      </c>
      <c r="C35" s="55">
        <v>211.8</v>
      </c>
      <c r="D35" s="47">
        <v>203.6</v>
      </c>
      <c r="E35" s="49">
        <f t="shared" ref="E35:E50" si="9">B35/C35-1</f>
        <v>-0.77431539187913123</v>
      </c>
      <c r="F35" s="49">
        <f t="shared" ref="F35:F50" si="10">$B35/D35-1</f>
        <v>-0.76522593320235754</v>
      </c>
      <c r="G35" s="55">
        <f>B35+Jan!B35</f>
        <v>47.8</v>
      </c>
      <c r="H35" s="55">
        <f>C35+Jan!C35</f>
        <v>377</v>
      </c>
      <c r="I35" s="55">
        <f>D35+Jan!D35</f>
        <v>354.4</v>
      </c>
      <c r="J35" s="49">
        <f t="shared" ref="J35:J50" si="11">G35/H35-1</f>
        <v>-0.87320954907161807</v>
      </c>
      <c r="K35" s="49">
        <f t="shared" si="0"/>
        <v>-0.8651241534988714</v>
      </c>
      <c r="N35" s="54">
        <f>VLOOKUP(A35,'הודעת למס מעובדת'!A:E,5,0)</f>
        <v>15.6</v>
      </c>
      <c r="O35" s="80">
        <f>N35+Jan!I35</f>
        <v>15.6</v>
      </c>
    </row>
    <row r="36" spans="1:29" x14ac:dyDescent="0.2">
      <c r="A36" s="50" t="s">
        <v>144</v>
      </c>
      <c r="B36" s="55">
        <v>1</v>
      </c>
      <c r="C36" s="55">
        <v>6.5</v>
      </c>
      <c r="D36" s="55">
        <v>7.5</v>
      </c>
      <c r="E36" s="49">
        <f t="shared" si="9"/>
        <v>-0.84615384615384615</v>
      </c>
      <c r="F36" s="49">
        <f t="shared" si="10"/>
        <v>-0.8666666666666667</v>
      </c>
      <c r="G36" s="55">
        <f>B36+Jan!B36</f>
        <v>1</v>
      </c>
      <c r="H36" s="55">
        <f>C36+Jan!C36</f>
        <v>85.999999999999986</v>
      </c>
      <c r="I36" s="55">
        <f>D36+Jan!D36</f>
        <v>84.4</v>
      </c>
      <c r="J36" s="49">
        <f t="shared" si="11"/>
        <v>-0.98837209302325579</v>
      </c>
      <c r="K36" s="49">
        <f t="shared" si="0"/>
        <v>-0.98815165876777256</v>
      </c>
      <c r="N36" s="54"/>
      <c r="O36" s="80"/>
    </row>
    <row r="37" spans="1:29" x14ac:dyDescent="0.2">
      <c r="A37" s="52" t="s">
        <v>111</v>
      </c>
      <c r="B37" s="55">
        <v>0.4</v>
      </c>
      <c r="C37" s="55">
        <v>1.9</v>
      </c>
      <c r="D37" s="47">
        <v>1.9</v>
      </c>
      <c r="E37" s="49">
        <f t="shared" si="9"/>
        <v>-0.78947368421052633</v>
      </c>
      <c r="F37" s="49">
        <f t="shared" si="10"/>
        <v>-0.78947368421052633</v>
      </c>
      <c r="G37" s="55">
        <f>B37+Jan!B37</f>
        <v>0.4</v>
      </c>
      <c r="H37" s="55">
        <f>C37+Jan!C37</f>
        <v>3</v>
      </c>
      <c r="I37" s="55">
        <f>D37+Jan!D37</f>
        <v>3.2</v>
      </c>
      <c r="J37" s="49">
        <f t="shared" si="11"/>
        <v>-0.8666666666666667</v>
      </c>
      <c r="K37" s="49">
        <f t="shared" si="0"/>
        <v>-0.875</v>
      </c>
      <c r="N37" s="54"/>
      <c r="O37" s="80"/>
    </row>
    <row r="38" spans="1:29" x14ac:dyDescent="0.2">
      <c r="A38" s="52" t="s">
        <v>110</v>
      </c>
      <c r="B38" s="55">
        <v>0.2</v>
      </c>
      <c r="C38" s="55">
        <v>1</v>
      </c>
      <c r="D38" s="47">
        <v>1.3</v>
      </c>
      <c r="E38" s="49">
        <f t="shared" si="9"/>
        <v>-0.8</v>
      </c>
      <c r="F38" s="49">
        <f t="shared" si="10"/>
        <v>-0.84615384615384615</v>
      </c>
      <c r="G38" s="55">
        <f>B38+Jan!B38</f>
        <v>0.2</v>
      </c>
      <c r="H38" s="55">
        <f>C38+Jan!C38</f>
        <v>1.5</v>
      </c>
      <c r="I38" s="55">
        <f>D38+Jan!D38</f>
        <v>2</v>
      </c>
      <c r="J38" s="49">
        <f t="shared" si="11"/>
        <v>-0.8666666666666667</v>
      </c>
      <c r="K38" s="49">
        <f t="shared" si="0"/>
        <v>-0.9</v>
      </c>
      <c r="N38" s="54"/>
      <c r="O38" s="80"/>
    </row>
    <row r="39" spans="1:29" x14ac:dyDescent="0.2">
      <c r="A39" s="52" t="s">
        <v>108</v>
      </c>
      <c r="B39" s="55">
        <v>0.1</v>
      </c>
      <c r="C39" s="55">
        <v>1.5</v>
      </c>
      <c r="D39" s="47">
        <v>1.9</v>
      </c>
      <c r="E39" s="49">
        <f t="shared" si="9"/>
        <v>-0.93333333333333335</v>
      </c>
      <c r="F39" s="49">
        <f t="shared" si="10"/>
        <v>-0.94736842105263153</v>
      </c>
      <c r="G39" s="55">
        <f>B39+Jan!B39</f>
        <v>0.1</v>
      </c>
      <c r="H39" s="55">
        <f>C39+Jan!C39</f>
        <v>2.5</v>
      </c>
      <c r="I39" s="55">
        <f>D39+Jan!D39</f>
        <v>3.3</v>
      </c>
      <c r="J39" s="49">
        <f t="shared" si="11"/>
        <v>-0.96</v>
      </c>
      <c r="K39" s="49">
        <f t="shared" si="0"/>
        <v>-0.96969696969696972</v>
      </c>
      <c r="N39" s="54"/>
      <c r="O39" s="80"/>
    </row>
    <row r="40" spans="1:29" x14ac:dyDescent="0.2">
      <c r="A40" s="52" t="s">
        <v>109</v>
      </c>
      <c r="B40" s="55">
        <v>0.3</v>
      </c>
      <c r="C40" s="55">
        <v>2.1</v>
      </c>
      <c r="D40" s="47">
        <v>2.4</v>
      </c>
      <c r="E40" s="49">
        <f t="shared" si="9"/>
        <v>-0.85714285714285721</v>
      </c>
      <c r="F40" s="49">
        <f t="shared" si="10"/>
        <v>-0.875</v>
      </c>
      <c r="G40" s="55">
        <f>B40+Jan!B40</f>
        <v>0.3</v>
      </c>
      <c r="H40" s="55">
        <f>C40+Jan!C40</f>
        <v>3.4000000000000004</v>
      </c>
      <c r="I40" s="55">
        <f>D40+Jan!D40</f>
        <v>4</v>
      </c>
      <c r="J40" s="49">
        <f t="shared" si="11"/>
        <v>-0.91176470588235292</v>
      </c>
      <c r="K40" s="49">
        <f t="shared" si="0"/>
        <v>-0.92500000000000004</v>
      </c>
      <c r="N40" s="54"/>
      <c r="O40" s="80"/>
    </row>
    <row r="41" spans="1:29" x14ac:dyDescent="0.2">
      <c r="A41" s="52" t="s">
        <v>85</v>
      </c>
      <c r="B41" s="55">
        <v>7.6</v>
      </c>
      <c r="C41" s="55">
        <v>17.7</v>
      </c>
      <c r="D41" s="47">
        <v>16.8</v>
      </c>
      <c r="E41" s="49">
        <f t="shared" si="9"/>
        <v>-0.57062146892655363</v>
      </c>
      <c r="F41" s="49">
        <f t="shared" si="10"/>
        <v>-0.54761904761904767</v>
      </c>
      <c r="G41" s="55">
        <f>B41+Jan!B41</f>
        <v>7.6</v>
      </c>
      <c r="H41" s="55">
        <f>C41+Jan!C41</f>
        <v>30.7</v>
      </c>
      <c r="I41" s="55">
        <f>D41+Jan!D41</f>
        <v>29.3</v>
      </c>
      <c r="J41" s="49">
        <f t="shared" si="11"/>
        <v>-0.75244299674267101</v>
      </c>
      <c r="K41" s="49">
        <f t="shared" si="0"/>
        <v>-0.74061433447098979</v>
      </c>
      <c r="N41" s="54">
        <f>VLOOKUP(A41,'הודעת למס מעובדת'!A:E,5,0)</f>
        <v>3</v>
      </c>
      <c r="O41" s="80">
        <f>N41+Jan!I41</f>
        <v>3</v>
      </c>
    </row>
    <row r="42" spans="1:29" x14ac:dyDescent="0.2">
      <c r="A42" s="52" t="s">
        <v>84</v>
      </c>
      <c r="B42" s="55">
        <v>0.2</v>
      </c>
      <c r="C42" s="55">
        <v>0.9</v>
      </c>
      <c r="D42" s="47">
        <v>0.8</v>
      </c>
      <c r="E42" s="49">
        <f t="shared" si="9"/>
        <v>-0.77777777777777779</v>
      </c>
      <c r="F42" s="49">
        <f t="shared" si="10"/>
        <v>-0.75</v>
      </c>
      <c r="G42" s="55">
        <f>B42+Jan!B42</f>
        <v>0.2</v>
      </c>
      <c r="H42" s="55">
        <f>C42+Jan!C42</f>
        <v>1.6</v>
      </c>
      <c r="I42" s="55">
        <f>D42+Jan!D42</f>
        <v>1.4</v>
      </c>
      <c r="J42" s="49">
        <f t="shared" si="11"/>
        <v>-0.875</v>
      </c>
      <c r="K42" s="49">
        <f t="shared" si="0"/>
        <v>-0.8571428571428571</v>
      </c>
      <c r="N42" s="54"/>
      <c r="O42" s="80"/>
    </row>
    <row r="43" spans="1:29" x14ac:dyDescent="0.2">
      <c r="A43" s="52" t="s">
        <v>83</v>
      </c>
      <c r="B43" s="55">
        <v>1.6</v>
      </c>
      <c r="C43" s="55">
        <v>7.6</v>
      </c>
      <c r="D43" s="47">
        <v>7.6</v>
      </c>
      <c r="E43" s="49">
        <f t="shared" si="9"/>
        <v>-0.78947368421052633</v>
      </c>
      <c r="F43" s="49">
        <f t="shared" si="10"/>
        <v>-0.78947368421052633</v>
      </c>
      <c r="G43" s="55">
        <f>B43+Jan!B43</f>
        <v>1.6</v>
      </c>
      <c r="H43" s="55">
        <f>C43+Jan!C43</f>
        <v>12.3</v>
      </c>
      <c r="I43" s="55">
        <f>D43+Jan!D43</f>
        <v>12.1</v>
      </c>
      <c r="J43" s="49">
        <f t="shared" si="11"/>
        <v>-0.86991869918699183</v>
      </c>
      <c r="K43" s="49">
        <f t="shared" si="0"/>
        <v>-0.86776859504132231</v>
      </c>
      <c r="N43" s="54"/>
      <c r="O43" s="80"/>
    </row>
    <row r="44" spans="1:29" x14ac:dyDescent="0.2">
      <c r="A44" s="52" t="s">
        <v>88</v>
      </c>
      <c r="B44" s="55">
        <v>0.1</v>
      </c>
      <c r="C44" s="55">
        <v>1.3</v>
      </c>
      <c r="D44" s="47">
        <v>1.4</v>
      </c>
      <c r="E44" s="49">
        <f t="shared" si="9"/>
        <v>-0.92307692307692313</v>
      </c>
      <c r="F44" s="49">
        <f t="shared" si="10"/>
        <v>-0.9285714285714286</v>
      </c>
      <c r="G44" s="55">
        <f>B44+Jan!B44</f>
        <v>0.1</v>
      </c>
      <c r="H44" s="55">
        <f>C44+Jan!C44</f>
        <v>2.5</v>
      </c>
      <c r="I44" s="55">
        <f>D44+Jan!D44</f>
        <v>2.8</v>
      </c>
      <c r="J44" s="49">
        <f t="shared" si="11"/>
        <v>-0.96</v>
      </c>
      <c r="K44" s="49">
        <f t="shared" si="0"/>
        <v>-0.9642857142857143</v>
      </c>
      <c r="N44" s="54"/>
      <c r="O44" s="80"/>
    </row>
    <row r="45" spans="1:29" x14ac:dyDescent="0.2">
      <c r="A45" s="52" t="s">
        <v>81</v>
      </c>
      <c r="B45" s="55">
        <v>12.8</v>
      </c>
      <c r="C45" s="55">
        <v>27.9</v>
      </c>
      <c r="D45" s="47">
        <v>26.8</v>
      </c>
      <c r="E45" s="49">
        <f t="shared" si="9"/>
        <v>-0.54121863799283143</v>
      </c>
      <c r="F45" s="49">
        <f t="shared" si="10"/>
        <v>-0.52238805970149249</v>
      </c>
      <c r="G45" s="55">
        <f>B45+Jan!B45</f>
        <v>12.8</v>
      </c>
      <c r="H45" s="55">
        <f>C45+Jan!C45</f>
        <v>44.3</v>
      </c>
      <c r="I45" s="55">
        <f>D45+Jan!D45</f>
        <v>42.900000000000006</v>
      </c>
      <c r="J45" s="49">
        <f t="shared" si="11"/>
        <v>-0.71106094808126408</v>
      </c>
      <c r="K45" s="49">
        <f t="shared" si="0"/>
        <v>-0.70163170163170163</v>
      </c>
      <c r="N45" s="54">
        <f>VLOOKUP(A45,'הודעת למס מעובדת'!A:E,5,0)</f>
        <v>0.7</v>
      </c>
      <c r="O45" s="80">
        <f>N45+Jan!I45</f>
        <v>0.7</v>
      </c>
    </row>
    <row r="46" spans="1:29" x14ac:dyDescent="0.2">
      <c r="A46" s="52" t="s">
        <v>80</v>
      </c>
      <c r="B46" s="55">
        <v>2.2000000000000002</v>
      </c>
      <c r="C46" s="55">
        <v>10.7</v>
      </c>
      <c r="D46" s="47">
        <v>10.8</v>
      </c>
      <c r="E46" s="49">
        <f t="shared" si="9"/>
        <v>-0.79439252336448596</v>
      </c>
      <c r="F46" s="49">
        <f t="shared" si="10"/>
        <v>-0.79629629629629628</v>
      </c>
      <c r="G46" s="55">
        <f>B46+Jan!B46</f>
        <v>2.2000000000000002</v>
      </c>
      <c r="H46" s="55">
        <f>C46+Jan!C46</f>
        <v>23.6</v>
      </c>
      <c r="I46" s="55">
        <f>D46+Jan!D46</f>
        <v>22.5</v>
      </c>
      <c r="J46" s="49">
        <f t="shared" si="11"/>
        <v>-0.90677966101694918</v>
      </c>
      <c r="K46" s="49">
        <f t="shared" si="0"/>
        <v>-0.90222222222222226</v>
      </c>
      <c r="N46" s="54"/>
      <c r="O46" s="80"/>
    </row>
    <row r="47" spans="1:29" x14ac:dyDescent="0.2">
      <c r="A47" s="52" t="s">
        <v>79</v>
      </c>
      <c r="B47" s="55">
        <v>1.5</v>
      </c>
      <c r="C47" s="55">
        <v>4.3</v>
      </c>
      <c r="D47" s="47">
        <v>4.3</v>
      </c>
      <c r="E47" s="49">
        <f t="shared" si="9"/>
        <v>-0.65116279069767447</v>
      </c>
      <c r="F47" s="49">
        <f t="shared" si="10"/>
        <v>-0.65116279069767447</v>
      </c>
      <c r="G47" s="55">
        <f>B47+Jan!B47</f>
        <v>1.5</v>
      </c>
      <c r="H47" s="55">
        <f>C47+Jan!C47</f>
        <v>7.1</v>
      </c>
      <c r="I47" s="55">
        <f>D47+Jan!D47</f>
        <v>7.1</v>
      </c>
      <c r="J47" s="49">
        <f t="shared" si="11"/>
        <v>-0.78873239436619713</v>
      </c>
      <c r="K47" s="49">
        <f t="shared" si="0"/>
        <v>-0.78873239436619713</v>
      </c>
      <c r="N47" s="54"/>
      <c r="O47" s="80"/>
    </row>
    <row r="48" spans="1:29" x14ac:dyDescent="0.2">
      <c r="A48" s="52" t="s">
        <v>78</v>
      </c>
      <c r="B48" s="55">
        <v>4.8</v>
      </c>
      <c r="C48" s="55">
        <v>26.7</v>
      </c>
      <c r="D48" s="47">
        <v>23.1</v>
      </c>
      <c r="E48" s="49">
        <f t="shared" si="9"/>
        <v>-0.8202247191011236</v>
      </c>
      <c r="F48" s="49">
        <f t="shared" si="10"/>
        <v>-0.79220779220779225</v>
      </c>
      <c r="G48" s="55">
        <f>B48+Jan!B48</f>
        <v>4.8</v>
      </c>
      <c r="H48" s="55">
        <f>C48+Jan!C48</f>
        <v>41.6</v>
      </c>
      <c r="I48" s="55">
        <f>D48+Jan!D48</f>
        <v>37</v>
      </c>
      <c r="J48" s="49">
        <f t="shared" si="11"/>
        <v>-0.88461538461538458</v>
      </c>
      <c r="K48" s="49">
        <f t="shared" si="0"/>
        <v>-0.87027027027027026</v>
      </c>
      <c r="N48" s="54">
        <f>VLOOKUP(A48,'הודעת למס מעובדת'!A:E,5,0)</f>
        <v>3.4</v>
      </c>
      <c r="O48" s="80">
        <f>N48+Jan!I48</f>
        <v>3.4</v>
      </c>
    </row>
    <row r="49" spans="1:29" x14ac:dyDescent="0.2">
      <c r="A49" s="52" t="s">
        <v>77</v>
      </c>
      <c r="B49" s="55">
        <v>1.1000000000000001</v>
      </c>
      <c r="C49" s="55">
        <v>5.8</v>
      </c>
      <c r="D49" s="47">
        <v>5.6</v>
      </c>
      <c r="E49" s="49">
        <f t="shared" si="9"/>
        <v>-0.81034482758620685</v>
      </c>
      <c r="F49" s="49">
        <f t="shared" si="10"/>
        <v>-0.8035714285714286</v>
      </c>
      <c r="G49" s="55">
        <f>B49+Jan!B49</f>
        <v>1.1000000000000001</v>
      </c>
      <c r="H49" s="55">
        <f>C49+Jan!C49</f>
        <v>8.5</v>
      </c>
      <c r="I49" s="55">
        <f>D49+Jan!D49</f>
        <v>7.8</v>
      </c>
      <c r="J49" s="49">
        <f t="shared" si="11"/>
        <v>-0.87058823529411766</v>
      </c>
      <c r="K49" s="49">
        <f t="shared" si="0"/>
        <v>-0.85897435897435892</v>
      </c>
      <c r="N49" s="54"/>
      <c r="O49" s="80"/>
    </row>
    <row r="50" spans="1:29" x14ac:dyDescent="0.2">
      <c r="A50" s="52" t="s">
        <v>86</v>
      </c>
      <c r="B50" s="55">
        <v>1.9</v>
      </c>
      <c r="C50" s="55">
        <v>8.1</v>
      </c>
      <c r="D50" s="47">
        <v>6.9</v>
      </c>
      <c r="E50" s="49">
        <f t="shared" si="9"/>
        <v>-0.76543209876543217</v>
      </c>
      <c r="F50" s="49">
        <f t="shared" si="10"/>
        <v>-0.7246376811594204</v>
      </c>
      <c r="G50" s="55">
        <f>B50+Jan!B50</f>
        <v>1.9</v>
      </c>
      <c r="H50" s="55">
        <f>C50+Jan!C50</f>
        <v>14.399999999999999</v>
      </c>
      <c r="I50" s="55">
        <f>D50+Jan!D50</f>
        <v>13.100000000000001</v>
      </c>
      <c r="J50" s="49">
        <f t="shared" si="11"/>
        <v>-0.86805555555555558</v>
      </c>
      <c r="K50" s="49">
        <f t="shared" si="0"/>
        <v>-0.85496183206106879</v>
      </c>
      <c r="N50" s="54"/>
      <c r="O50" s="80"/>
    </row>
    <row r="51" spans="1:29" s="2" customFormat="1" x14ac:dyDescent="0.2">
      <c r="A51" s="51"/>
      <c r="B51" s="55"/>
      <c r="C51" s="55"/>
      <c r="D51" s="47"/>
      <c r="E51" s="49"/>
      <c r="F51" s="49"/>
      <c r="G51" s="55"/>
      <c r="H51" s="55"/>
      <c r="I51" s="47"/>
      <c r="J51" s="49"/>
      <c r="K51" s="49"/>
      <c r="L51" s="33"/>
      <c r="M51" s="33"/>
      <c r="N51" s="54"/>
      <c r="O51" s="80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">
      <c r="A52" s="50" t="s">
        <v>2</v>
      </c>
      <c r="B52" s="55">
        <v>7.9999999999999991</v>
      </c>
      <c r="C52" s="55">
        <v>30.400000000000002</v>
      </c>
      <c r="D52" s="47">
        <v>35.5</v>
      </c>
      <c r="E52" s="49">
        <f t="shared" ref="E52:E62" si="12">B52/C52-1</f>
        <v>-0.73684210526315796</v>
      </c>
      <c r="F52" s="49">
        <f t="shared" ref="F52:F62" si="13">$B52/D52-1</f>
        <v>-0.77464788732394374</v>
      </c>
      <c r="G52" s="55">
        <f>B52+Jan!B51</f>
        <v>7.9999999999999991</v>
      </c>
      <c r="H52" s="55">
        <f>C52+Jan!C51</f>
        <v>30.400000000000002</v>
      </c>
      <c r="I52" s="55">
        <f>D52+Jan!D51</f>
        <v>35.5</v>
      </c>
      <c r="J52" s="49">
        <f t="shared" ref="J52:J62" si="14">G52/H52-1</f>
        <v>-0.73684210526315796</v>
      </c>
      <c r="K52" s="49">
        <f t="shared" si="0"/>
        <v>-0.77464788732394374</v>
      </c>
      <c r="N52" s="54">
        <f>SUM(N53:N62)</f>
        <v>1.8</v>
      </c>
      <c r="O52" s="80">
        <f>N52+Jan!I51</f>
        <v>1.8</v>
      </c>
    </row>
    <row r="53" spans="1:29" x14ac:dyDescent="0.2">
      <c r="A53" s="52" t="s">
        <v>145</v>
      </c>
      <c r="B53" s="55">
        <v>3.6</v>
      </c>
      <c r="C53" s="55">
        <v>20.100000000000001</v>
      </c>
      <c r="D53" s="47">
        <v>19.399999999999999</v>
      </c>
      <c r="E53" s="49">
        <f t="shared" si="12"/>
        <v>-0.82089552238805974</v>
      </c>
      <c r="F53" s="49">
        <f t="shared" si="13"/>
        <v>-0.81443298969072164</v>
      </c>
      <c r="G53" s="55">
        <f>B53+Jan!B52</f>
        <v>3.6</v>
      </c>
      <c r="H53" s="55">
        <f>C53+Jan!C52</f>
        <v>59.000000000000007</v>
      </c>
      <c r="I53" s="55">
        <f>D53+Jan!D52</f>
        <v>54.4</v>
      </c>
      <c r="J53" s="49">
        <f t="shared" si="14"/>
        <v>-0.93898305084745759</v>
      </c>
      <c r="K53" s="49">
        <f t="shared" si="0"/>
        <v>-0.93382352941176472</v>
      </c>
      <c r="N53" s="54">
        <f>VLOOKUP(A53,'הודעת למס מעובדת'!A:E,5,0)</f>
        <v>1.5</v>
      </c>
      <c r="O53" s="80">
        <f>N53+Jan!I52</f>
        <v>1.5</v>
      </c>
    </row>
    <row r="54" spans="1:29" x14ac:dyDescent="0.2">
      <c r="A54" s="52" t="s">
        <v>101</v>
      </c>
      <c r="B54" s="55">
        <v>3</v>
      </c>
      <c r="C54" s="55">
        <v>7.8</v>
      </c>
      <c r="D54" s="47">
        <v>7.6</v>
      </c>
      <c r="E54" s="49">
        <f t="shared" si="12"/>
        <v>-0.61538461538461542</v>
      </c>
      <c r="F54" s="49">
        <f t="shared" si="13"/>
        <v>-0.60526315789473684</v>
      </c>
      <c r="G54" s="55">
        <f>B54+Jan!B53</f>
        <v>3</v>
      </c>
      <c r="H54" s="55">
        <f>C54+Jan!C53</f>
        <v>29.8</v>
      </c>
      <c r="I54" s="55">
        <f>D54+Jan!D53</f>
        <v>27.5</v>
      </c>
      <c r="J54" s="49">
        <f t="shared" si="14"/>
        <v>-0.89932885906040272</v>
      </c>
      <c r="K54" s="49">
        <f t="shared" si="0"/>
        <v>-0.89090909090909087</v>
      </c>
      <c r="N54" s="54">
        <f>VLOOKUP(A54,'הודעת למס מעובדת'!A:E,5,0)</f>
        <v>0.3</v>
      </c>
      <c r="O54" s="80">
        <f>N54+Jan!I53</f>
        <v>0.3</v>
      </c>
    </row>
    <row r="55" spans="1:29" x14ac:dyDescent="0.2">
      <c r="A55" s="52" t="s">
        <v>100</v>
      </c>
      <c r="B55" s="55">
        <v>0.4</v>
      </c>
      <c r="C55" s="55">
        <v>1.5</v>
      </c>
      <c r="D55" s="47">
        <v>1.6</v>
      </c>
      <c r="E55" s="49">
        <f t="shared" si="12"/>
        <v>-0.73333333333333339</v>
      </c>
      <c r="F55" s="49">
        <f t="shared" si="13"/>
        <v>-0.75</v>
      </c>
      <c r="G55" s="55">
        <f>B55+Jan!B54</f>
        <v>0.4</v>
      </c>
      <c r="H55" s="55">
        <f>C55+Jan!C54</f>
        <v>10.7</v>
      </c>
      <c r="I55" s="55">
        <f>D55+Jan!D54</f>
        <v>9.6</v>
      </c>
      <c r="J55" s="49">
        <f>G55/H55-1</f>
        <v>-0.96261682242990654</v>
      </c>
      <c r="K55" s="49">
        <f t="shared" si="0"/>
        <v>-0.95833333333333337</v>
      </c>
      <c r="N55" s="54"/>
      <c r="O55" s="80"/>
    </row>
    <row r="56" spans="1:29" x14ac:dyDescent="0.2">
      <c r="A56" s="52" t="s">
        <v>146</v>
      </c>
      <c r="B56" s="55">
        <v>0.2</v>
      </c>
      <c r="C56" s="55">
        <v>0.6</v>
      </c>
      <c r="D56" s="47">
        <v>0.6</v>
      </c>
      <c r="E56" s="49">
        <f t="shared" si="12"/>
        <v>-0.66666666666666663</v>
      </c>
      <c r="F56" s="49">
        <f t="shared" si="13"/>
        <v>-0.66666666666666663</v>
      </c>
      <c r="G56" s="55">
        <f>B56+Jan!B55</f>
        <v>0.2</v>
      </c>
      <c r="H56" s="55">
        <f>C56+Jan!C55</f>
        <v>2.2999999999999998</v>
      </c>
      <c r="I56" s="55">
        <f>D56+Jan!D55</f>
        <v>2.1</v>
      </c>
      <c r="J56" s="49">
        <f t="shared" si="14"/>
        <v>-0.91304347826086951</v>
      </c>
      <c r="K56" s="49">
        <f t="shared" si="0"/>
        <v>-0.90476190476190477</v>
      </c>
      <c r="N56" s="54"/>
      <c r="O56" s="80"/>
    </row>
    <row r="57" spans="1:29" x14ac:dyDescent="0.2">
      <c r="A57" s="51" t="s">
        <v>99</v>
      </c>
      <c r="B57" s="55">
        <v>0.1</v>
      </c>
      <c r="C57" s="55">
        <v>0.2</v>
      </c>
      <c r="D57" s="47">
        <v>0.2</v>
      </c>
      <c r="E57" s="49">
        <f t="shared" si="12"/>
        <v>-0.5</v>
      </c>
      <c r="F57" s="49">
        <f t="shared" si="13"/>
        <v>-0.5</v>
      </c>
      <c r="G57" s="55">
        <f>B57+Jan!B56</f>
        <v>0.1</v>
      </c>
      <c r="H57" s="55">
        <f>C57+Jan!C56</f>
        <v>0.89999999999999991</v>
      </c>
      <c r="I57" s="55">
        <f>D57+Jan!D56</f>
        <v>0.89999999999999991</v>
      </c>
      <c r="J57" s="49">
        <f t="shared" si="14"/>
        <v>-0.88888888888888884</v>
      </c>
      <c r="K57" s="49">
        <f t="shared" si="0"/>
        <v>-0.88888888888888884</v>
      </c>
      <c r="N57" s="54"/>
      <c r="O57" s="80"/>
    </row>
    <row r="58" spans="1:29" x14ac:dyDescent="0.2">
      <c r="A58" s="52" t="s">
        <v>147</v>
      </c>
      <c r="B58" s="55">
        <v>0.1</v>
      </c>
      <c r="C58" s="55">
        <v>0.2</v>
      </c>
      <c r="D58" s="47">
        <v>0.3</v>
      </c>
      <c r="E58" s="49">
        <f t="shared" si="12"/>
        <v>-0.5</v>
      </c>
      <c r="F58" s="49">
        <f t="shared" si="13"/>
        <v>-0.66666666666666663</v>
      </c>
      <c r="G58" s="55">
        <f>B58+Jan!B57</f>
        <v>0.1</v>
      </c>
      <c r="H58" s="55">
        <f>C58+Jan!C57</f>
        <v>0.4</v>
      </c>
      <c r="I58" s="55">
        <f>D58+Jan!D57</f>
        <v>0.5</v>
      </c>
      <c r="J58" s="49">
        <f t="shared" si="14"/>
        <v>-0.75</v>
      </c>
      <c r="K58" s="49">
        <f>$G58/I58-1</f>
        <v>-0.8</v>
      </c>
      <c r="N58" s="54"/>
      <c r="O58" s="80"/>
    </row>
    <row r="59" spans="1:29" x14ac:dyDescent="0.2">
      <c r="A59" s="52" t="s">
        <v>98</v>
      </c>
      <c r="B59" s="55">
        <v>0.3</v>
      </c>
      <c r="C59" s="55">
        <v>0.6</v>
      </c>
      <c r="D59" s="47">
        <v>0.7</v>
      </c>
      <c r="E59" s="49">
        <f t="shared" si="12"/>
        <v>-0.5</v>
      </c>
      <c r="F59" s="49">
        <f t="shared" si="13"/>
        <v>-0.5714285714285714</v>
      </c>
      <c r="G59" s="55">
        <f>B59+Jan!B58</f>
        <v>0.3</v>
      </c>
      <c r="H59" s="55">
        <f>C59+Jan!C58</f>
        <v>0.89999999999999991</v>
      </c>
      <c r="I59" s="55">
        <f>D59+Jan!D58</f>
        <v>1</v>
      </c>
      <c r="J59" s="49">
        <f t="shared" si="14"/>
        <v>-0.66666666666666663</v>
      </c>
      <c r="K59" s="49">
        <f t="shared" si="0"/>
        <v>-0.7</v>
      </c>
      <c r="N59" s="54"/>
      <c r="O59" s="80"/>
    </row>
    <row r="60" spans="1:29" x14ac:dyDescent="0.2">
      <c r="A60" s="52" t="s">
        <v>97</v>
      </c>
      <c r="B60" s="55">
        <v>0</v>
      </c>
      <c r="C60" s="55">
        <v>0.7</v>
      </c>
      <c r="D60" s="47">
        <v>0.9</v>
      </c>
      <c r="E60" s="49">
        <f t="shared" si="12"/>
        <v>-1</v>
      </c>
      <c r="F60" s="49">
        <f t="shared" si="13"/>
        <v>-1</v>
      </c>
      <c r="G60" s="55">
        <f>B60+Jan!B59</f>
        <v>0</v>
      </c>
      <c r="H60" s="55">
        <f>C60+Jan!C59</f>
        <v>1.4</v>
      </c>
      <c r="I60" s="55">
        <f>D60+Jan!D59</f>
        <v>1.7000000000000002</v>
      </c>
      <c r="J60" s="49">
        <f t="shared" si="14"/>
        <v>-1</v>
      </c>
      <c r="K60" s="49">
        <f t="shared" si="0"/>
        <v>-1</v>
      </c>
      <c r="N60" s="54"/>
      <c r="O60" s="80"/>
    </row>
    <row r="61" spans="1:29" x14ac:dyDescent="0.2">
      <c r="A61" s="52" t="s">
        <v>96</v>
      </c>
      <c r="B61" s="55">
        <v>0.2</v>
      </c>
      <c r="C61" s="55">
        <v>4.0999999999999996</v>
      </c>
      <c r="D61" s="47">
        <v>2.8</v>
      </c>
      <c r="E61" s="49">
        <f t="shared" si="12"/>
        <v>-0.95121951219512191</v>
      </c>
      <c r="F61" s="49">
        <f t="shared" si="13"/>
        <v>-0.9285714285714286</v>
      </c>
      <c r="G61" s="55">
        <f>B61+Jan!B60</f>
        <v>0.2</v>
      </c>
      <c r="H61" s="55">
        <f>C61+Jan!C60</f>
        <v>4.5</v>
      </c>
      <c r="I61" s="55">
        <f>D61+Jan!D60</f>
        <v>3.3</v>
      </c>
      <c r="J61" s="49">
        <f t="shared" si="14"/>
        <v>-0.9555555555555556</v>
      </c>
      <c r="K61" s="49">
        <f t="shared" si="0"/>
        <v>-0.93939393939393934</v>
      </c>
      <c r="N61" s="54"/>
      <c r="O61" s="80"/>
    </row>
    <row r="62" spans="1:29" x14ac:dyDescent="0.2">
      <c r="A62" s="52" t="s">
        <v>95</v>
      </c>
      <c r="B62" s="55">
        <v>0.1</v>
      </c>
      <c r="C62" s="55">
        <v>1.1000000000000001</v>
      </c>
      <c r="D62" s="47">
        <v>1.4</v>
      </c>
      <c r="E62" s="49">
        <f t="shared" si="12"/>
        <v>-0.90909090909090906</v>
      </c>
      <c r="F62" s="49">
        <f t="shared" si="13"/>
        <v>-0.9285714285714286</v>
      </c>
      <c r="G62" s="55">
        <f>B62+Jan!B61</f>
        <v>0.1</v>
      </c>
      <c r="H62" s="55">
        <f>C62+Jan!C61</f>
        <v>3.8000000000000003</v>
      </c>
      <c r="I62" s="55">
        <f>D62+Jan!D61</f>
        <v>3.5</v>
      </c>
      <c r="J62" s="49">
        <f t="shared" si="14"/>
        <v>-0.97368421052631582</v>
      </c>
      <c r="K62" s="49">
        <f t="shared" si="0"/>
        <v>-0.97142857142857142</v>
      </c>
      <c r="N62" s="54"/>
      <c r="O62" s="80"/>
    </row>
    <row r="63" spans="1:29" s="2" customFormat="1" x14ac:dyDescent="0.2">
      <c r="A63" s="51"/>
      <c r="B63" s="55"/>
      <c r="C63" s="55"/>
      <c r="D63" s="47"/>
      <c r="E63" s="49"/>
      <c r="F63" s="49"/>
      <c r="G63" s="55"/>
      <c r="H63" s="55"/>
      <c r="I63" s="47"/>
      <c r="J63" s="49"/>
      <c r="K63" s="49"/>
      <c r="L63" s="33"/>
      <c r="M63" s="33"/>
      <c r="N63" s="54"/>
      <c r="O63" s="80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">
      <c r="A64" s="52" t="s">
        <v>92</v>
      </c>
      <c r="B64" s="55">
        <v>0.7</v>
      </c>
      <c r="C64" s="55">
        <v>22</v>
      </c>
      <c r="D64" s="47">
        <v>24.1</v>
      </c>
      <c r="E64" s="49">
        <f t="shared" ref="E64:E72" si="15">B64/C64-1</f>
        <v>-0.96818181818181814</v>
      </c>
      <c r="F64" s="49">
        <f t="shared" ref="F64:F73" si="16">$B64/D64-1</f>
        <v>-0.97095435684647302</v>
      </c>
      <c r="G64" s="55">
        <f>B64+Jan!B64</f>
        <v>0.7</v>
      </c>
      <c r="H64" s="55">
        <f>C64+Jan!C64</f>
        <v>41.4</v>
      </c>
      <c r="I64" s="82">
        <f>D64+Jan!D64</f>
        <v>40.299999999999997</v>
      </c>
      <c r="J64" s="49">
        <f t="shared" ref="J64:J72" si="17">G64/H64-1</f>
        <v>-0.98309178743961356</v>
      </c>
      <c r="K64" s="49">
        <f t="shared" si="0"/>
        <v>-0.98263027295285355</v>
      </c>
      <c r="N64" s="54"/>
      <c r="O64" s="80"/>
    </row>
    <row r="65" spans="1:29" x14ac:dyDescent="0.2">
      <c r="A65" s="52" t="s">
        <v>91</v>
      </c>
      <c r="B65" s="55">
        <v>0.4</v>
      </c>
      <c r="C65" s="55">
        <v>4.4000000000000004</v>
      </c>
      <c r="D65" s="47">
        <v>4.2</v>
      </c>
      <c r="E65" s="49">
        <f t="shared" si="15"/>
        <v>-0.90909090909090906</v>
      </c>
      <c r="F65" s="49">
        <f t="shared" si="16"/>
        <v>-0.90476190476190477</v>
      </c>
      <c r="G65" s="55">
        <f>B65+Jan!B65</f>
        <v>0.4</v>
      </c>
      <c r="H65" s="55">
        <f>C65+Jan!C65</f>
        <v>8</v>
      </c>
      <c r="I65" s="82">
        <f>D65+Jan!D65</f>
        <v>7.4</v>
      </c>
      <c r="J65" s="49">
        <f t="shared" si="17"/>
        <v>-0.95</v>
      </c>
      <c r="K65" s="49">
        <f t="shared" si="0"/>
        <v>-0.94594594594594594</v>
      </c>
      <c r="N65" s="54"/>
      <c r="O65" s="80"/>
    </row>
    <row r="66" spans="1:29" x14ac:dyDescent="0.2">
      <c r="A66" s="56" t="s">
        <v>90</v>
      </c>
      <c r="B66" s="55">
        <v>0.1</v>
      </c>
      <c r="C66" s="55">
        <v>0.9</v>
      </c>
      <c r="D66" s="47">
        <v>0.8</v>
      </c>
      <c r="E66" s="49">
        <f t="shared" si="15"/>
        <v>-0.88888888888888884</v>
      </c>
      <c r="F66" s="49">
        <f t="shared" si="16"/>
        <v>-0.875</v>
      </c>
      <c r="G66" s="55">
        <f>B66+Jan!B66</f>
        <v>0.1</v>
      </c>
      <c r="H66" s="55">
        <f>C66+Jan!C66</f>
        <v>1.6</v>
      </c>
      <c r="I66" s="82">
        <f>D66+Jan!D66</f>
        <v>1.3</v>
      </c>
      <c r="J66" s="49">
        <f t="shared" si="17"/>
        <v>-0.9375</v>
      </c>
      <c r="K66" s="49">
        <f t="shared" si="0"/>
        <v>-0.92307692307692313</v>
      </c>
      <c r="N66" s="54"/>
      <c r="O66" s="80"/>
    </row>
    <row r="67" spans="1:29" x14ac:dyDescent="0.2">
      <c r="A67" s="52" t="s">
        <v>4</v>
      </c>
      <c r="B67" s="55">
        <v>0</v>
      </c>
      <c r="C67" s="55">
        <v>0.5</v>
      </c>
      <c r="D67" s="47">
        <v>0.5</v>
      </c>
      <c r="E67" s="49">
        <f t="shared" si="15"/>
        <v>-1</v>
      </c>
      <c r="F67" s="49">
        <f t="shared" si="16"/>
        <v>-1</v>
      </c>
      <c r="G67" s="55">
        <f>B67+Jan!B67</f>
        <v>0</v>
      </c>
      <c r="H67" s="55">
        <f>C67+Jan!C67</f>
        <v>0.8</v>
      </c>
      <c r="I67" s="82">
        <f>D67+Jan!D67</f>
        <v>0.7</v>
      </c>
      <c r="J67" s="49">
        <f t="shared" si="17"/>
        <v>-1</v>
      </c>
      <c r="K67" s="49">
        <f t="shared" si="0"/>
        <v>-1</v>
      </c>
      <c r="N67" s="54"/>
      <c r="O67" s="80"/>
    </row>
    <row r="68" spans="1:29" x14ac:dyDescent="0.2">
      <c r="A68" s="52" t="s">
        <v>3</v>
      </c>
      <c r="B68" s="55">
        <v>0.2</v>
      </c>
      <c r="C68" s="55">
        <v>1</v>
      </c>
      <c r="D68" s="47">
        <v>1.1000000000000001</v>
      </c>
      <c r="E68" s="49">
        <f t="shared" si="15"/>
        <v>-0.8</v>
      </c>
      <c r="F68" s="49">
        <f t="shared" si="16"/>
        <v>-0.81818181818181812</v>
      </c>
      <c r="G68" s="55">
        <f>B68+Jan!B68</f>
        <v>0.2</v>
      </c>
      <c r="H68" s="55">
        <f>C68+Jan!C68</f>
        <v>1.9</v>
      </c>
      <c r="I68" s="82">
        <f>D68+Jan!D68</f>
        <v>1.8</v>
      </c>
      <c r="J68" s="49">
        <f t="shared" si="17"/>
        <v>-0.89473684210526316</v>
      </c>
      <c r="K68" s="49">
        <f t="shared" si="0"/>
        <v>-0.88888888888888884</v>
      </c>
      <c r="N68" s="54"/>
      <c r="O68" s="80"/>
    </row>
    <row r="69" spans="1:29" x14ac:dyDescent="0.2">
      <c r="A69" s="52" t="s">
        <v>89</v>
      </c>
      <c r="B69" s="55">
        <v>0.6</v>
      </c>
      <c r="C69" s="55">
        <v>12</v>
      </c>
      <c r="D69" s="47">
        <v>13.3</v>
      </c>
      <c r="E69" s="49">
        <f t="shared" si="15"/>
        <v>-0.95</v>
      </c>
      <c r="F69" s="49">
        <f t="shared" si="16"/>
        <v>-0.95488721804511278</v>
      </c>
      <c r="G69" s="55">
        <f>B69+Jan!B69</f>
        <v>0.6</v>
      </c>
      <c r="H69" s="55">
        <f>C69+Jan!C69</f>
        <v>22.3</v>
      </c>
      <c r="I69" s="82">
        <f>D69+Jan!D69</f>
        <v>22.700000000000003</v>
      </c>
      <c r="J69" s="49">
        <f t="shared" si="17"/>
        <v>-0.97309417040358748</v>
      </c>
      <c r="K69" s="49">
        <f t="shared" si="0"/>
        <v>-0.97356828193832601</v>
      </c>
      <c r="N69" s="54"/>
      <c r="O69" s="80"/>
    </row>
    <row r="70" spans="1:29" x14ac:dyDescent="0.2">
      <c r="A70" s="52" t="s">
        <v>82</v>
      </c>
      <c r="B70" s="55">
        <v>1.5</v>
      </c>
      <c r="C70" s="55">
        <v>3.8</v>
      </c>
      <c r="D70" s="47">
        <v>2.7</v>
      </c>
      <c r="E70" s="49">
        <f t="shared" si="15"/>
        <v>-0.60526315789473684</v>
      </c>
      <c r="F70" s="49">
        <f t="shared" si="16"/>
        <v>-0.44444444444444453</v>
      </c>
      <c r="G70" s="55">
        <f>B70+Jan!B70</f>
        <v>1.5</v>
      </c>
      <c r="H70" s="55">
        <f>C70+Jan!C70</f>
        <v>6.1999999999999993</v>
      </c>
      <c r="I70" s="82">
        <f>D70+Jan!D70</f>
        <v>4.9000000000000004</v>
      </c>
      <c r="J70" s="49">
        <f t="shared" si="17"/>
        <v>-0.75806451612903225</v>
      </c>
      <c r="K70" s="49">
        <f t="shared" si="0"/>
        <v>-0.69387755102040827</v>
      </c>
      <c r="N70" s="54"/>
      <c r="O70" s="80"/>
    </row>
    <row r="71" spans="1:29" x14ac:dyDescent="0.2">
      <c r="A71" s="52" t="s">
        <v>94</v>
      </c>
      <c r="B71" s="55">
        <v>0.6</v>
      </c>
      <c r="C71" s="55">
        <v>4.0999999999999996</v>
      </c>
      <c r="D71" s="47">
        <v>3.4</v>
      </c>
      <c r="E71" s="49">
        <f t="shared" si="15"/>
        <v>-0.85365853658536583</v>
      </c>
      <c r="F71" s="49">
        <f t="shared" si="16"/>
        <v>-0.82352941176470584</v>
      </c>
      <c r="G71" s="55">
        <f>B71+Jan!B71</f>
        <v>0.6</v>
      </c>
      <c r="H71" s="55">
        <f>C71+Jan!C71</f>
        <v>6.6999999999999993</v>
      </c>
      <c r="I71" s="82">
        <f>D71+Jan!D71</f>
        <v>5.4</v>
      </c>
      <c r="J71" s="49">
        <f t="shared" si="17"/>
        <v>-0.91044776119402981</v>
      </c>
      <c r="K71" s="49">
        <f t="shared" si="0"/>
        <v>-0.88888888888888884</v>
      </c>
      <c r="N71" s="54"/>
      <c r="O71" s="80"/>
    </row>
    <row r="72" spans="1:29" x14ac:dyDescent="0.2">
      <c r="A72" s="52" t="s">
        <v>87</v>
      </c>
      <c r="B72" s="55">
        <v>0.2</v>
      </c>
      <c r="C72" s="55">
        <v>2.5</v>
      </c>
      <c r="D72" s="47">
        <v>2.1</v>
      </c>
      <c r="E72" s="49">
        <f t="shared" si="15"/>
        <v>-0.92</v>
      </c>
      <c r="F72" s="49">
        <f t="shared" si="16"/>
        <v>-0.90476190476190477</v>
      </c>
      <c r="G72" s="55">
        <f>B72+Jan!B72</f>
        <v>0.2</v>
      </c>
      <c r="H72" s="55">
        <f>C72+Jan!C72</f>
        <v>3.9</v>
      </c>
      <c r="I72" s="82">
        <f>D72+Jan!D72</f>
        <v>3.4000000000000004</v>
      </c>
      <c r="J72" s="49">
        <f t="shared" si="17"/>
        <v>-0.94871794871794868</v>
      </c>
      <c r="K72" s="49">
        <f t="shared" si="0"/>
        <v>-0.94117647058823528</v>
      </c>
      <c r="N72" s="54"/>
      <c r="O72" s="80"/>
    </row>
    <row r="73" spans="1:29" x14ac:dyDescent="0.2">
      <c r="A73" s="52" t="s">
        <v>93</v>
      </c>
      <c r="B73" s="55">
        <v>0.5</v>
      </c>
      <c r="C73" s="55">
        <v>4.5</v>
      </c>
      <c r="D73" s="47">
        <v>3.1</v>
      </c>
      <c r="E73" s="49">
        <f>B73/C73-1</f>
        <v>-0.88888888888888884</v>
      </c>
      <c r="F73" s="49">
        <f t="shared" si="16"/>
        <v>-0.83870967741935487</v>
      </c>
      <c r="G73" s="55">
        <f>B73+Jan!B73</f>
        <v>0.5</v>
      </c>
      <c r="H73" s="55">
        <f>C73+Jan!C73</f>
        <v>8.9</v>
      </c>
      <c r="I73" s="82">
        <f>D73+Jan!D73</f>
        <v>6.2</v>
      </c>
      <c r="J73" s="49">
        <f>G73/H73-1</f>
        <v>-0.9438202247191011</v>
      </c>
      <c r="K73" s="49">
        <f t="shared" si="0"/>
        <v>-0.91935483870967738</v>
      </c>
      <c r="N73" s="54"/>
      <c r="O73" s="80"/>
    </row>
    <row r="74" spans="1:29" s="2" customFormat="1" x14ac:dyDescent="0.2">
      <c r="A74" s="51"/>
      <c r="B74" s="55"/>
      <c r="C74" s="55"/>
      <c r="D74" s="47"/>
      <c r="E74" s="49"/>
      <c r="F74" s="49"/>
      <c r="G74" s="55"/>
      <c r="H74" s="55"/>
      <c r="I74" s="47"/>
      <c r="J74" s="49"/>
      <c r="K74" s="49"/>
      <c r="L74" s="33"/>
      <c r="M74" s="33"/>
      <c r="N74" s="54"/>
      <c r="O74" s="80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">
      <c r="A75" s="50" t="s">
        <v>62</v>
      </c>
      <c r="B75" s="55">
        <v>35.799999999999997</v>
      </c>
      <c r="C75" s="55">
        <v>92.3</v>
      </c>
      <c r="D75" s="47">
        <v>83.3</v>
      </c>
      <c r="E75" s="49">
        <f t="shared" ref="E75:E78" si="18">B75/C75-1</f>
        <v>-0.61213434452871074</v>
      </c>
      <c r="F75" s="49">
        <f>$B75/D75-1</f>
        <v>-0.57022809123649454</v>
      </c>
      <c r="G75" s="55">
        <f>B75+Jan!B75</f>
        <v>35.799999999999997</v>
      </c>
      <c r="H75" s="55">
        <f>C75+Jan!C75</f>
        <v>185.6</v>
      </c>
      <c r="I75" s="82">
        <f>D75+Jan!D75</f>
        <v>168.6</v>
      </c>
      <c r="J75" s="49">
        <f t="shared" ref="J75:J78" si="19">G75/H75-1</f>
        <v>-0.80711206896551724</v>
      </c>
      <c r="K75" s="49">
        <f t="shared" ref="K75:K90" si="20">$G75/I75-1</f>
        <v>-0.78766310794780547</v>
      </c>
      <c r="N75" s="54">
        <f>VLOOKUP(A75,'הודעת למס מעובדת'!A:E,5,0)</f>
        <v>17.3</v>
      </c>
      <c r="O75" s="80">
        <f>N75+Jan!I74</f>
        <v>17.3</v>
      </c>
    </row>
    <row r="76" spans="1:29" x14ac:dyDescent="0.2">
      <c r="A76" s="52" t="s">
        <v>312</v>
      </c>
      <c r="B76" s="55">
        <v>28.8</v>
      </c>
      <c r="C76" s="55">
        <v>70.3</v>
      </c>
      <c r="D76" s="47">
        <v>63.2</v>
      </c>
      <c r="E76" s="49">
        <f t="shared" si="18"/>
        <v>-0.59032716927453766</v>
      </c>
      <c r="F76" s="49">
        <f>$B76/D76-1</f>
        <v>-0.54430379746835444</v>
      </c>
      <c r="G76" s="55">
        <f>B76+Jan!B76</f>
        <v>28.8</v>
      </c>
      <c r="H76" s="55">
        <f>C76+Jan!C76</f>
        <v>140.5</v>
      </c>
      <c r="I76" s="82">
        <f>D76+Jan!D76</f>
        <v>127.9</v>
      </c>
      <c r="J76" s="49">
        <f t="shared" si="19"/>
        <v>-0.79501779359430602</v>
      </c>
      <c r="K76" s="49">
        <f t="shared" si="20"/>
        <v>-0.7748240813135262</v>
      </c>
      <c r="N76" s="54">
        <f>VLOOKUP(A76,'הודעת למס מעובדת'!A:E,5,0)</f>
        <v>12.9</v>
      </c>
      <c r="O76" s="80">
        <f>N76+Jan!I75</f>
        <v>12.9</v>
      </c>
    </row>
    <row r="77" spans="1:29" x14ac:dyDescent="0.2">
      <c r="A77" s="52" t="s">
        <v>103</v>
      </c>
      <c r="B77" s="55">
        <v>0.7</v>
      </c>
      <c r="C77" s="55">
        <v>2.5</v>
      </c>
      <c r="D77" s="47">
        <v>2.2000000000000002</v>
      </c>
      <c r="E77" s="49">
        <f t="shared" si="18"/>
        <v>-0.72</v>
      </c>
      <c r="F77" s="49">
        <f>$B77/D77-1</f>
        <v>-0.68181818181818188</v>
      </c>
      <c r="G77" s="55">
        <f>B77+Jan!B77</f>
        <v>0.7</v>
      </c>
      <c r="H77" s="55">
        <f>C77+Jan!C77</f>
        <v>4.7</v>
      </c>
      <c r="I77" s="82">
        <f>D77+Jan!D77</f>
        <v>4</v>
      </c>
      <c r="J77" s="49">
        <f t="shared" si="19"/>
        <v>-0.85106382978723405</v>
      </c>
      <c r="K77" s="49">
        <f t="shared" si="20"/>
        <v>-0.82499999999999996</v>
      </c>
      <c r="N77" s="54"/>
      <c r="O77" s="80"/>
    </row>
    <row r="78" spans="1:29" x14ac:dyDescent="0.2">
      <c r="A78" s="52" t="s">
        <v>102</v>
      </c>
      <c r="B78" s="55">
        <v>1.5</v>
      </c>
      <c r="C78" s="55">
        <v>6</v>
      </c>
      <c r="D78" s="47">
        <v>6.1</v>
      </c>
      <c r="E78" s="49">
        <f t="shared" si="18"/>
        <v>-0.75</v>
      </c>
      <c r="F78" s="49">
        <f>$B78/D78-1</f>
        <v>-0.75409836065573765</v>
      </c>
      <c r="G78" s="55">
        <f>B78+Jan!B78</f>
        <v>1.5</v>
      </c>
      <c r="H78" s="55">
        <f>C78+Jan!C78</f>
        <v>10.8</v>
      </c>
      <c r="I78" s="82">
        <f>D78+Jan!D78</f>
        <v>11.2</v>
      </c>
      <c r="J78" s="49">
        <f t="shared" si="19"/>
        <v>-0.86111111111111116</v>
      </c>
      <c r="K78" s="49">
        <f t="shared" si="20"/>
        <v>-0.8660714285714286</v>
      </c>
      <c r="N78" s="54"/>
      <c r="O78" s="80"/>
    </row>
    <row r="79" spans="1:29" s="2" customFormat="1" x14ac:dyDescent="0.2">
      <c r="A79" s="51"/>
      <c r="B79" s="55"/>
      <c r="C79" s="55"/>
      <c r="D79" s="47"/>
      <c r="E79" s="49"/>
      <c r="F79" s="49"/>
      <c r="G79" s="55"/>
      <c r="H79" s="55"/>
      <c r="I79" s="47"/>
      <c r="J79" s="49"/>
      <c r="K79" s="49"/>
      <c r="L79" s="33"/>
      <c r="M79" s="33"/>
      <c r="N79" s="54"/>
      <c r="O79" s="80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">
      <c r="A80" s="50" t="s">
        <v>313</v>
      </c>
      <c r="B80" s="48">
        <v>1.2</v>
      </c>
      <c r="C80" s="55">
        <v>2.7</v>
      </c>
      <c r="D80" s="47">
        <v>2.7</v>
      </c>
      <c r="E80" s="49">
        <f t="shared" ref="E80:E85" si="21">B80/C80-1</f>
        <v>-0.55555555555555558</v>
      </c>
      <c r="F80" s="49">
        <f t="shared" ref="F80:F86" si="22">$B80/D80-1</f>
        <v>-0.55555555555555558</v>
      </c>
      <c r="G80" s="55">
        <f>B80+Jan!B80</f>
        <v>1.2</v>
      </c>
      <c r="H80" s="55">
        <f>C80+Jan!C80</f>
        <v>5.0999999999999996</v>
      </c>
      <c r="I80" s="82">
        <f>D80+Jan!D80</f>
        <v>4.3000000000000007</v>
      </c>
      <c r="J80" s="49">
        <f t="shared" ref="J80:J86" si="23">G80/H80-1</f>
        <v>-0.76470588235294112</v>
      </c>
      <c r="K80" s="49">
        <f t="shared" si="20"/>
        <v>-0.72093023255813959</v>
      </c>
      <c r="N80" s="54"/>
      <c r="O80" s="80"/>
    </row>
    <row r="81" spans="1:29" x14ac:dyDescent="0.2">
      <c r="A81" s="50" t="s">
        <v>314</v>
      </c>
      <c r="B81" s="55">
        <v>4.2</v>
      </c>
      <c r="C81" s="55">
        <v>10.9</v>
      </c>
      <c r="D81" s="47">
        <v>9.1999999999999993</v>
      </c>
      <c r="E81" s="49">
        <f t="shared" si="21"/>
        <v>-0.61467889908256879</v>
      </c>
      <c r="F81" s="49">
        <f t="shared" si="22"/>
        <v>-0.54347826086956519</v>
      </c>
      <c r="G81" s="55">
        <f>B81+Jan!B81</f>
        <v>4.2</v>
      </c>
      <c r="H81" s="55">
        <f>C81+Jan!C81</f>
        <v>24.5</v>
      </c>
      <c r="I81" s="82">
        <f>D81+Jan!D81</f>
        <v>21.299999999999997</v>
      </c>
      <c r="J81" s="49">
        <f t="shared" si="23"/>
        <v>-0.82857142857142851</v>
      </c>
      <c r="K81" s="49">
        <f t="shared" si="20"/>
        <v>-0.80281690140845063</v>
      </c>
      <c r="N81" s="54"/>
      <c r="O81" s="80"/>
    </row>
    <row r="82" spans="1:29" x14ac:dyDescent="0.2">
      <c r="A82" s="52" t="s">
        <v>148</v>
      </c>
      <c r="B82" s="55">
        <v>0.1</v>
      </c>
      <c r="C82" s="55">
        <v>0.2</v>
      </c>
      <c r="D82" s="47">
        <v>0.3</v>
      </c>
      <c r="E82" s="49">
        <f t="shared" si="21"/>
        <v>-0.5</v>
      </c>
      <c r="F82" s="49">
        <f t="shared" si="22"/>
        <v>-0.66666666666666663</v>
      </c>
      <c r="G82" s="55">
        <f>B82+Jan!B82</f>
        <v>0.1</v>
      </c>
      <c r="H82" s="55">
        <f>C82+Jan!C82</f>
        <v>0.5</v>
      </c>
      <c r="I82" s="82">
        <f>D82+Jan!D82</f>
        <v>0.7</v>
      </c>
      <c r="J82" s="49">
        <f t="shared" si="23"/>
        <v>-0.8</v>
      </c>
      <c r="K82" s="49">
        <f t="shared" si="20"/>
        <v>-0.8571428571428571</v>
      </c>
      <c r="N82" s="54"/>
      <c r="O82" s="80"/>
    </row>
    <row r="83" spans="1:29" x14ac:dyDescent="0.2">
      <c r="A83" s="52" t="s">
        <v>104</v>
      </c>
      <c r="B83" s="55">
        <v>1.1000000000000001</v>
      </c>
      <c r="C83" s="55">
        <v>2.7</v>
      </c>
      <c r="D83" s="47">
        <v>2.7</v>
      </c>
      <c r="E83" s="49">
        <f t="shared" si="21"/>
        <v>-0.59259259259259256</v>
      </c>
      <c r="F83" s="49">
        <f t="shared" si="22"/>
        <v>-0.59259259259259256</v>
      </c>
      <c r="G83" s="55">
        <f>B83+Jan!B83</f>
        <v>1.1000000000000001</v>
      </c>
      <c r="H83" s="55">
        <f>C83+Jan!C83</f>
        <v>7.4</v>
      </c>
      <c r="I83" s="82">
        <f>D83+Jan!D83</f>
        <v>7.3</v>
      </c>
      <c r="J83" s="49">
        <f t="shared" si="23"/>
        <v>-0.85135135135135132</v>
      </c>
      <c r="K83" s="49">
        <f t="shared" si="20"/>
        <v>-0.84931506849315064</v>
      </c>
      <c r="N83" s="54"/>
      <c r="O83" s="80"/>
    </row>
    <row r="84" spans="1:29" x14ac:dyDescent="0.2">
      <c r="A84" s="52" t="s">
        <v>105</v>
      </c>
      <c r="B84" s="55">
        <v>1.7</v>
      </c>
      <c r="C84" s="55">
        <v>5.8</v>
      </c>
      <c r="D84" s="47">
        <v>3.7</v>
      </c>
      <c r="E84" s="49">
        <f t="shared" si="21"/>
        <v>-0.7068965517241379</v>
      </c>
      <c r="F84" s="49">
        <f t="shared" si="22"/>
        <v>-0.54054054054054057</v>
      </c>
      <c r="G84" s="55">
        <f>B84+Jan!B84</f>
        <v>1.7</v>
      </c>
      <c r="H84" s="55">
        <f>C84+Jan!C84</f>
        <v>11.7</v>
      </c>
      <c r="I84" s="82">
        <f>D84+Jan!D84</f>
        <v>8.8000000000000007</v>
      </c>
      <c r="J84" s="49">
        <f t="shared" si="23"/>
        <v>-0.85470085470085466</v>
      </c>
      <c r="K84" s="49">
        <f t="shared" si="20"/>
        <v>-0.80681818181818188</v>
      </c>
      <c r="N84" s="54"/>
      <c r="O84" s="80"/>
    </row>
    <row r="85" spans="1:29" x14ac:dyDescent="0.2">
      <c r="A85" s="52" t="s">
        <v>106</v>
      </c>
      <c r="B85" s="55">
        <v>0.3</v>
      </c>
      <c r="C85" s="55">
        <v>1.4</v>
      </c>
      <c r="D85" s="47">
        <v>1.6</v>
      </c>
      <c r="E85" s="49">
        <f t="shared" si="21"/>
        <v>-0.7857142857142857</v>
      </c>
      <c r="F85" s="49">
        <f t="shared" si="22"/>
        <v>-0.8125</v>
      </c>
      <c r="G85" s="55">
        <f>B85+Jan!B85</f>
        <v>0.3</v>
      </c>
      <c r="H85" s="55">
        <f>C85+Jan!C85</f>
        <v>2.5999999999999996</v>
      </c>
      <c r="I85" s="82">
        <f>D85+Jan!D85</f>
        <v>2.5</v>
      </c>
      <c r="J85" s="49">
        <f t="shared" si="23"/>
        <v>-0.88461538461538458</v>
      </c>
      <c r="K85" s="49">
        <f t="shared" si="20"/>
        <v>-0.88</v>
      </c>
      <c r="N85" s="54"/>
      <c r="O85" s="80"/>
    </row>
    <row r="86" spans="1:29" x14ac:dyDescent="0.2">
      <c r="A86" s="52" t="s">
        <v>107</v>
      </c>
      <c r="B86" s="55">
        <v>0.4</v>
      </c>
      <c r="C86" s="55">
        <v>0.8</v>
      </c>
      <c r="D86" s="47">
        <v>0.8</v>
      </c>
      <c r="E86" s="49">
        <f>B86/C86-1</f>
        <v>-0.5</v>
      </c>
      <c r="F86" s="49">
        <f t="shared" si="22"/>
        <v>-0.5</v>
      </c>
      <c r="G86" s="55">
        <f>B86+Jan!B86</f>
        <v>0.4</v>
      </c>
      <c r="H86" s="55">
        <f>C86+Jan!C86</f>
        <v>2.2000000000000002</v>
      </c>
      <c r="I86" s="82">
        <f>D86+Jan!D86</f>
        <v>1.8</v>
      </c>
      <c r="J86" s="49">
        <f t="shared" si="23"/>
        <v>-0.81818181818181812</v>
      </c>
      <c r="K86" s="49">
        <f t="shared" si="20"/>
        <v>-0.77777777777777779</v>
      </c>
      <c r="N86" s="54"/>
      <c r="O86" s="80"/>
    </row>
    <row r="87" spans="1:29" s="2" customFormat="1" x14ac:dyDescent="0.2">
      <c r="A87" s="51"/>
      <c r="B87" s="55"/>
      <c r="C87" s="55"/>
      <c r="D87" s="47"/>
      <c r="E87" s="49"/>
      <c r="F87" s="49"/>
      <c r="G87" s="55"/>
      <c r="H87" s="55"/>
      <c r="I87" s="47"/>
      <c r="J87" s="49"/>
      <c r="K87" s="49"/>
      <c r="L87" s="33"/>
      <c r="M87" s="33"/>
      <c r="N87" s="54"/>
      <c r="O87" s="80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x14ac:dyDescent="0.2">
      <c r="A88" s="50" t="s">
        <v>73</v>
      </c>
      <c r="B88" s="55">
        <v>0.5</v>
      </c>
      <c r="C88" s="55">
        <v>2.2000000000000002</v>
      </c>
      <c r="D88" s="47">
        <v>2.2000000000000002</v>
      </c>
      <c r="E88" s="49">
        <f>B88/C88-1</f>
        <v>-0.77272727272727271</v>
      </c>
      <c r="F88" s="49">
        <f>$B88/D88-1</f>
        <v>-0.77272727272727271</v>
      </c>
      <c r="G88" s="55">
        <f>B88+Jan!B88</f>
        <v>0.5</v>
      </c>
      <c r="H88" s="55">
        <f>C88+Jan!C88</f>
        <v>6</v>
      </c>
      <c r="I88" s="82">
        <f>D88+Jan!D88</f>
        <v>5.7</v>
      </c>
      <c r="J88" s="49">
        <f t="shared" ref="J88:J90" si="24">G88/H88-1</f>
        <v>-0.91666666666666663</v>
      </c>
      <c r="K88" s="49">
        <f t="shared" si="20"/>
        <v>-0.91228070175438591</v>
      </c>
      <c r="N88" s="54"/>
      <c r="O88" s="80"/>
    </row>
    <row r="89" spans="1:29" x14ac:dyDescent="0.2">
      <c r="A89" s="52" t="s">
        <v>126</v>
      </c>
      <c r="B89" s="55">
        <v>0.5</v>
      </c>
      <c r="C89" s="55">
        <v>1.9</v>
      </c>
      <c r="D89" s="47">
        <v>1.9</v>
      </c>
      <c r="E89" s="49">
        <f>B89/C89-1</f>
        <v>-0.73684210526315796</v>
      </c>
      <c r="F89" s="49">
        <f>$B89/D89-1</f>
        <v>-0.73684210526315796</v>
      </c>
      <c r="G89" s="55">
        <f>B89+Jan!B89</f>
        <v>0.5</v>
      </c>
      <c r="H89" s="55">
        <f>C89+Jan!C89</f>
        <v>5.4</v>
      </c>
      <c r="I89" s="82">
        <f>D89+Jan!D89</f>
        <v>4.9000000000000004</v>
      </c>
      <c r="J89" s="49">
        <f t="shared" si="24"/>
        <v>-0.90740740740740744</v>
      </c>
      <c r="K89" s="49">
        <f t="shared" si="20"/>
        <v>-0.89795918367346939</v>
      </c>
      <c r="N89" s="54"/>
      <c r="O89" s="80"/>
    </row>
    <row r="90" spans="1:29" x14ac:dyDescent="0.2">
      <c r="A90" s="52" t="s">
        <v>127</v>
      </c>
      <c r="B90" s="55">
        <v>0</v>
      </c>
      <c r="C90" s="55">
        <v>0.2</v>
      </c>
      <c r="D90" s="47">
        <v>0.3</v>
      </c>
      <c r="E90" s="49">
        <f>B90/C90-1</f>
        <v>-1</v>
      </c>
      <c r="F90" s="49">
        <f>$B90/D90-1</f>
        <v>-1</v>
      </c>
      <c r="G90" s="55">
        <f>B90+Jan!B90</f>
        <v>0</v>
      </c>
      <c r="H90" s="55">
        <f>C90+Jan!C90</f>
        <v>0.5</v>
      </c>
      <c r="I90" s="82">
        <f>D90+Jan!D90</f>
        <v>0.6</v>
      </c>
      <c r="J90" s="49">
        <f t="shared" si="24"/>
        <v>-1</v>
      </c>
      <c r="K90" s="49">
        <f t="shared" si="20"/>
        <v>-1</v>
      </c>
      <c r="N90" s="54"/>
      <c r="O90" s="80"/>
    </row>
  </sheetData>
  <mergeCells count="6">
    <mergeCell ref="J7:K7"/>
    <mergeCell ref="N8:O8"/>
    <mergeCell ref="B7:D7"/>
    <mergeCell ref="A7:A8"/>
    <mergeCell ref="E7:F7"/>
    <mergeCell ref="G7:I7"/>
  </mergeCells>
  <conditionalFormatting sqref="A9:F90 N9:N90">
    <cfRule type="containsBlanks" dxfId="55" priority="7">
      <formula>LEN(TRIM(A9))=0</formula>
    </cfRule>
  </conditionalFormatting>
  <conditionalFormatting sqref="E9:F90">
    <cfRule type="cellIs" dxfId="54" priority="5" operator="lessThan">
      <formula>0</formula>
    </cfRule>
    <cfRule type="cellIs" dxfId="53" priority="6" operator="greaterThan">
      <formula>0</formula>
    </cfRule>
  </conditionalFormatting>
  <conditionalFormatting sqref="O9:O90">
    <cfRule type="containsBlanks" dxfId="52" priority="1">
      <formula>LEN(TRIM(O9))=0</formula>
    </cfRule>
  </conditionalFormatting>
  <conditionalFormatting sqref="J9:K90">
    <cfRule type="cellIs" dxfId="51" priority="2" operator="lessThan">
      <formula>0</formula>
    </cfRule>
    <cfRule type="cellIs" dxfId="50" priority="3" operator="greaterThan">
      <formula>0</formula>
    </cfRule>
  </conditionalFormatting>
  <conditionalFormatting sqref="G9:K90">
    <cfRule type="containsBlanks" dxfId="49" priority="4">
      <formula>LEN(TRIM(G9))=0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AC90"/>
  <sheetViews>
    <sheetView zoomScaleNormal="100" workbookViewId="0">
      <selection activeCell="B10" sqref="B10"/>
    </sheetView>
  </sheetViews>
  <sheetFormatPr defaultColWidth="9" defaultRowHeight="12.75" x14ac:dyDescent="0.2"/>
  <cols>
    <col min="1" max="1" width="25.25" style="40" bestFit="1" customWidth="1"/>
    <col min="2" max="4" width="9.5" style="43" customWidth="1"/>
    <col min="5" max="6" width="9.625" style="33" customWidth="1"/>
    <col min="7" max="9" width="9.5" style="43" customWidth="1"/>
    <col min="10" max="11" width="9.625" style="33" customWidth="1"/>
    <col min="12" max="13" width="8.875" style="33" customWidth="1"/>
    <col min="14" max="14" width="8" style="43" bestFit="1" customWidth="1"/>
    <col min="15" max="15" width="12.375" style="43" customWidth="1"/>
    <col min="16" max="29" width="9" style="33"/>
    <col min="30" max="16384" width="9" style="2"/>
  </cols>
  <sheetData>
    <row r="1" spans="1:29" ht="18" customHeight="1" x14ac:dyDescent="0.2">
      <c r="A1" s="39"/>
      <c r="B1" s="42"/>
      <c r="C1" s="42"/>
      <c r="G1" s="42"/>
      <c r="H1" s="42"/>
    </row>
    <row r="2" spans="1:29" ht="18" customHeight="1" x14ac:dyDescent="0.2">
      <c r="A2" s="39"/>
      <c r="B2" s="42"/>
      <c r="C2" s="42"/>
      <c r="G2" s="42"/>
      <c r="H2" s="42"/>
    </row>
    <row r="3" spans="1:29" ht="18" customHeight="1" x14ac:dyDescent="0.2">
      <c r="A3" s="39"/>
      <c r="B3" s="42"/>
      <c r="C3" s="42"/>
      <c r="G3" s="42"/>
      <c r="H3" s="42"/>
    </row>
    <row r="4" spans="1:29" ht="18" customHeight="1" x14ac:dyDescent="0.2">
      <c r="A4" s="41"/>
    </row>
    <row r="5" spans="1:29" ht="18" customHeight="1" x14ac:dyDescent="0.2">
      <c r="A5" s="41"/>
    </row>
    <row r="6" spans="1:29" ht="18" customHeight="1" x14ac:dyDescent="0.2">
      <c r="A6" s="41"/>
    </row>
    <row r="7" spans="1:29" s="45" customFormat="1" ht="30" customHeight="1" x14ac:dyDescent="0.2">
      <c r="A7" s="228"/>
      <c r="B7" s="227" t="s">
        <v>134</v>
      </c>
      <c r="C7" s="227"/>
      <c r="D7" s="227"/>
      <c r="E7" s="220" t="s">
        <v>315</v>
      </c>
      <c r="F7" s="221"/>
      <c r="G7" s="230" t="str">
        <f>CONCATENATE("January-",B7)</f>
        <v>January-March</v>
      </c>
      <c r="H7" s="230"/>
      <c r="I7" s="230"/>
      <c r="J7" s="223" t="s">
        <v>315</v>
      </c>
      <c r="K7" s="224"/>
      <c r="L7" s="44"/>
      <c r="M7" s="44"/>
      <c r="N7" s="81" t="s">
        <v>134</v>
      </c>
      <c r="O7" s="81" t="str">
        <f>G7</f>
        <v>January-March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s="45" customFormat="1" x14ac:dyDescent="0.2">
      <c r="A8" s="229"/>
      <c r="B8" s="46">
        <v>2022</v>
      </c>
      <c r="C8" s="46">
        <v>2020</v>
      </c>
      <c r="D8" s="46">
        <v>2019</v>
      </c>
      <c r="E8" s="46" t="s">
        <v>270</v>
      </c>
      <c r="F8" s="46" t="s">
        <v>271</v>
      </c>
      <c r="G8" s="46">
        <v>2022</v>
      </c>
      <c r="H8" s="46">
        <v>2020</v>
      </c>
      <c r="I8" s="46">
        <v>2019</v>
      </c>
      <c r="J8" s="46" t="s">
        <v>270</v>
      </c>
      <c r="K8" s="46" t="s">
        <v>271</v>
      </c>
      <c r="L8" s="44"/>
      <c r="M8" s="44"/>
      <c r="N8" s="225">
        <v>2022</v>
      </c>
      <c r="O8" s="226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x14ac:dyDescent="0.2">
      <c r="A9" s="50" t="s">
        <v>128</v>
      </c>
      <c r="B9" s="55">
        <v>170.7</v>
      </c>
      <c r="C9" s="55">
        <v>80.7</v>
      </c>
      <c r="D9" s="47">
        <v>425.8</v>
      </c>
      <c r="E9" s="49">
        <f>B9/C9-1</f>
        <v>1.1152416356877319</v>
      </c>
      <c r="F9" s="49">
        <f>$B9/D9-1</f>
        <v>-0.59910756223579154</v>
      </c>
      <c r="G9" s="55">
        <f>B9+Feb!G9</f>
        <v>306.8</v>
      </c>
      <c r="H9" s="55">
        <f>C9+Feb!H9</f>
        <v>733</v>
      </c>
      <c r="I9" s="82">
        <f>D9+Feb!I9</f>
        <v>1052.7</v>
      </c>
      <c r="J9" s="49">
        <f>G9/H9-1</f>
        <v>-0.58144611186903139</v>
      </c>
      <c r="K9" s="49">
        <f>$G9/I9-1</f>
        <v>-0.70855894366866146</v>
      </c>
      <c r="N9" s="80">
        <v>1.6</v>
      </c>
      <c r="O9" s="80">
        <f>N9+Feb!O9</f>
        <v>36.800000000000004</v>
      </c>
    </row>
    <row r="10" spans="1:29" x14ac:dyDescent="0.2">
      <c r="A10" s="50" t="s">
        <v>7</v>
      </c>
      <c r="B10" s="55">
        <v>8.5</v>
      </c>
      <c r="C10" s="55">
        <v>5.9</v>
      </c>
      <c r="D10" s="47">
        <v>53.5</v>
      </c>
      <c r="E10" s="49">
        <f>B10/C10-1</f>
        <v>0.44067796610169485</v>
      </c>
      <c r="F10" s="49">
        <f>$B10/D10-1</f>
        <v>-0.84112149532710279</v>
      </c>
      <c r="G10" s="55">
        <f>B10+Feb!G10</f>
        <v>12.5</v>
      </c>
      <c r="H10" s="55">
        <f>C10+Feb!H10</f>
        <v>78.800000000000011</v>
      </c>
      <c r="I10" s="55">
        <f>D10+Feb!I10</f>
        <v>142.4</v>
      </c>
      <c r="J10" s="49">
        <f>G10/H10-1</f>
        <v>-0.84137055837563457</v>
      </c>
      <c r="K10" s="49">
        <f>$G10/I10-1</f>
        <v>-0.9122191011235955</v>
      </c>
      <c r="N10" s="80">
        <v>0.1</v>
      </c>
      <c r="O10" s="80">
        <f>N10+Feb!O10</f>
        <v>1.4000000000000001</v>
      </c>
    </row>
    <row r="11" spans="1:29" x14ac:dyDescent="0.2">
      <c r="A11" s="51"/>
      <c r="B11" s="55"/>
      <c r="C11" s="55"/>
      <c r="D11" s="47"/>
      <c r="E11" s="49"/>
      <c r="F11" s="49"/>
      <c r="G11" s="55"/>
      <c r="H11" s="55"/>
      <c r="I11" s="55"/>
      <c r="J11" s="49"/>
      <c r="K11" s="49"/>
      <c r="N11" s="80"/>
      <c r="O11" s="80"/>
    </row>
    <row r="12" spans="1:29" x14ac:dyDescent="0.2">
      <c r="A12" s="50" t="s">
        <v>1</v>
      </c>
      <c r="B12" s="55">
        <f>SUM(B13:B22)</f>
        <v>3.8</v>
      </c>
      <c r="C12" s="55">
        <v>3.8000000000000003</v>
      </c>
      <c r="D12" s="47">
        <v>45.79999999999999</v>
      </c>
      <c r="E12" s="49">
        <f t="shared" ref="E12:E22" si="0">B12/C12-1</f>
        <v>0</v>
      </c>
      <c r="F12" s="49">
        <f t="shared" ref="F12:F22" si="1">$B12/D12-1</f>
        <v>-0.91703056768558955</v>
      </c>
      <c r="G12" s="55">
        <f>B12+Feb!G12</f>
        <v>5.4</v>
      </c>
      <c r="H12" s="55">
        <f>C12+Feb!H12</f>
        <v>63.3</v>
      </c>
      <c r="I12" s="55">
        <f>D12+Feb!I12</f>
        <v>121.1</v>
      </c>
      <c r="J12" s="49">
        <f t="shared" ref="J12:J22" si="2">G12/H12-1</f>
        <v>-0.91469194312796209</v>
      </c>
      <c r="K12" s="49">
        <f t="shared" ref="K12:K22" si="3">$G12/I12-1</f>
        <v>-0.95540875309661433</v>
      </c>
      <c r="N12" s="80"/>
      <c r="O12" s="80"/>
    </row>
    <row r="13" spans="1:29" x14ac:dyDescent="0.2">
      <c r="A13" s="52" t="s">
        <v>120</v>
      </c>
      <c r="B13" s="55">
        <v>1.2</v>
      </c>
      <c r="C13" s="55">
        <v>0.7</v>
      </c>
      <c r="D13" s="47">
        <v>4.8</v>
      </c>
      <c r="E13" s="49">
        <f t="shared" si="0"/>
        <v>0.71428571428571441</v>
      </c>
      <c r="F13" s="49">
        <f t="shared" si="1"/>
        <v>-0.75</v>
      </c>
      <c r="G13" s="55">
        <f>B13+Feb!G13</f>
        <v>1.7</v>
      </c>
      <c r="H13" s="55">
        <f>C13+Feb!H13</f>
        <v>6.6000000000000005</v>
      </c>
      <c r="I13" s="55">
        <f>D13+Feb!I13</f>
        <v>10.8</v>
      </c>
      <c r="J13" s="49">
        <f t="shared" si="2"/>
        <v>-0.74242424242424243</v>
      </c>
      <c r="K13" s="49">
        <f t="shared" si="3"/>
        <v>-0.84259259259259256</v>
      </c>
      <c r="N13" s="80"/>
      <c r="O13" s="80"/>
    </row>
    <row r="14" spans="1:29" x14ac:dyDescent="0.2">
      <c r="A14" s="52" t="s">
        <v>130</v>
      </c>
      <c r="B14" s="55">
        <v>0</v>
      </c>
      <c r="C14" s="55">
        <v>0.2</v>
      </c>
      <c r="D14" s="47">
        <v>2.2999999999999998</v>
      </c>
      <c r="E14" s="49">
        <f t="shared" si="0"/>
        <v>-1</v>
      </c>
      <c r="F14" s="49">
        <f t="shared" si="1"/>
        <v>-1</v>
      </c>
      <c r="G14" s="55">
        <f>B14+Feb!G14</f>
        <v>0</v>
      </c>
      <c r="H14" s="55">
        <f>C14+Feb!H14</f>
        <v>1.5</v>
      </c>
      <c r="I14" s="55">
        <f>D14+Feb!I14</f>
        <v>3.9</v>
      </c>
      <c r="J14" s="49">
        <f t="shared" si="2"/>
        <v>-1</v>
      </c>
      <c r="K14" s="49">
        <f t="shared" si="3"/>
        <v>-1</v>
      </c>
      <c r="N14" s="80"/>
      <c r="O14" s="80"/>
    </row>
    <row r="15" spans="1:29" x14ac:dyDescent="0.2">
      <c r="A15" s="52" t="s">
        <v>119</v>
      </c>
      <c r="B15" s="55">
        <v>0.3</v>
      </c>
      <c r="C15" s="55">
        <v>1.5</v>
      </c>
      <c r="D15" s="47">
        <v>5</v>
      </c>
      <c r="E15" s="49">
        <f t="shared" si="0"/>
        <v>-0.8</v>
      </c>
      <c r="F15" s="49">
        <f t="shared" si="1"/>
        <v>-0.94</v>
      </c>
      <c r="G15" s="55">
        <f>B15+Feb!G15</f>
        <v>0.4</v>
      </c>
      <c r="H15" s="55">
        <f>C15+Feb!H15</f>
        <v>12.1</v>
      </c>
      <c r="I15" s="55">
        <f>D15+Feb!I15</f>
        <v>12.6</v>
      </c>
      <c r="J15" s="49">
        <f t="shared" si="2"/>
        <v>-0.96694214876033058</v>
      </c>
      <c r="K15" s="49">
        <f t="shared" si="3"/>
        <v>-0.96825396825396826</v>
      </c>
      <c r="N15" s="80"/>
      <c r="O15" s="80"/>
    </row>
    <row r="16" spans="1:29" ht="12" customHeight="1" x14ac:dyDescent="0.2">
      <c r="A16" s="52" t="s">
        <v>118</v>
      </c>
      <c r="B16" s="55">
        <v>0.4</v>
      </c>
      <c r="C16" s="55">
        <v>0.1</v>
      </c>
      <c r="D16" s="47">
        <v>14.9</v>
      </c>
      <c r="E16" s="49">
        <f t="shared" si="0"/>
        <v>3</v>
      </c>
      <c r="F16" s="49">
        <f t="shared" si="1"/>
        <v>-0.97315436241610742</v>
      </c>
      <c r="G16" s="55">
        <f>B16+Feb!G16</f>
        <v>0.5</v>
      </c>
      <c r="H16" s="55">
        <f>C16+Feb!H16</f>
        <v>11.6</v>
      </c>
      <c r="I16" s="55">
        <f>D16+Feb!I16</f>
        <v>42.199999999999996</v>
      </c>
      <c r="J16" s="49">
        <f t="shared" si="2"/>
        <v>-0.9568965517241379</v>
      </c>
      <c r="K16" s="49">
        <f t="shared" si="3"/>
        <v>-0.98815165876777256</v>
      </c>
      <c r="N16" s="80"/>
      <c r="O16" s="80"/>
    </row>
    <row r="17" spans="1:15" x14ac:dyDescent="0.2">
      <c r="A17" s="52" t="s">
        <v>117</v>
      </c>
      <c r="B17" s="55">
        <v>0.2</v>
      </c>
      <c r="C17" s="55">
        <v>0</v>
      </c>
      <c r="D17" s="47">
        <v>2.6</v>
      </c>
      <c r="E17" s="49"/>
      <c r="F17" s="49">
        <f t="shared" si="1"/>
        <v>-0.92307692307692313</v>
      </c>
      <c r="G17" s="55">
        <f>B17+Feb!G17</f>
        <v>0.30000000000000004</v>
      </c>
      <c r="H17" s="55">
        <f>C17+Feb!H17</f>
        <v>3.2</v>
      </c>
      <c r="I17" s="55">
        <f>D17+Feb!I17</f>
        <v>7</v>
      </c>
      <c r="J17" s="49">
        <f t="shared" si="2"/>
        <v>-0.90625</v>
      </c>
      <c r="K17" s="49">
        <f t="shared" si="3"/>
        <v>-0.95714285714285718</v>
      </c>
      <c r="N17" s="80"/>
      <c r="O17" s="80"/>
    </row>
    <row r="18" spans="1:15" x14ac:dyDescent="0.2">
      <c r="A18" s="52" t="s">
        <v>116</v>
      </c>
      <c r="B18" s="55">
        <v>0.1</v>
      </c>
      <c r="C18" s="55">
        <v>0.2</v>
      </c>
      <c r="D18" s="47">
        <v>1.8</v>
      </c>
      <c r="E18" s="49">
        <f t="shared" si="0"/>
        <v>-0.5</v>
      </c>
      <c r="F18" s="49">
        <f t="shared" si="1"/>
        <v>-0.94444444444444442</v>
      </c>
      <c r="G18" s="55">
        <f>B18+Feb!G18</f>
        <v>0.1</v>
      </c>
      <c r="H18" s="55">
        <f>C18+Feb!H18</f>
        <v>3.4000000000000004</v>
      </c>
      <c r="I18" s="55">
        <f>D18+Feb!I18</f>
        <v>5.6</v>
      </c>
      <c r="J18" s="49">
        <f t="shared" si="2"/>
        <v>-0.97058823529411764</v>
      </c>
      <c r="K18" s="49">
        <f>$G18/I18-1</f>
        <v>-0.9821428571428571</v>
      </c>
      <c r="N18" s="80"/>
      <c r="O18" s="80"/>
    </row>
    <row r="19" spans="1:15" x14ac:dyDescent="0.2">
      <c r="A19" s="52" t="s">
        <v>311</v>
      </c>
      <c r="B19" s="55">
        <v>0.5</v>
      </c>
      <c r="C19" s="55">
        <v>0</v>
      </c>
      <c r="D19" s="47">
        <v>7.4</v>
      </c>
      <c r="E19" s="49"/>
      <c r="F19" s="49">
        <f t="shared" si="1"/>
        <v>-0.93243243243243246</v>
      </c>
      <c r="G19" s="55">
        <f>B19+Feb!G19</f>
        <v>0.7</v>
      </c>
      <c r="H19" s="55">
        <f>C19+Feb!H19</f>
        <v>16.8</v>
      </c>
      <c r="I19" s="55">
        <f>D19+Feb!I19</f>
        <v>24.5</v>
      </c>
      <c r="J19" s="49">
        <f t="shared" si="2"/>
        <v>-0.95833333333333337</v>
      </c>
      <c r="K19" s="49">
        <f t="shared" si="3"/>
        <v>-0.97142857142857142</v>
      </c>
      <c r="N19" s="80"/>
      <c r="O19" s="80"/>
    </row>
    <row r="20" spans="1:15" x14ac:dyDescent="0.2">
      <c r="A20" s="52" t="s">
        <v>132</v>
      </c>
      <c r="B20" s="55">
        <v>0.3</v>
      </c>
      <c r="C20" s="55">
        <v>0</v>
      </c>
      <c r="D20" s="47">
        <v>1.9</v>
      </c>
      <c r="E20" s="49"/>
      <c r="F20" s="49">
        <f t="shared" si="1"/>
        <v>-0.84210526315789469</v>
      </c>
      <c r="G20" s="55">
        <f>B20+Feb!G20</f>
        <v>0.5</v>
      </c>
      <c r="H20" s="55">
        <f>C20+Feb!H20</f>
        <v>0.89999999999999991</v>
      </c>
      <c r="I20" s="55">
        <f>D20+Feb!I20</f>
        <v>3.6</v>
      </c>
      <c r="J20" s="49">
        <f t="shared" si="2"/>
        <v>-0.44444444444444442</v>
      </c>
      <c r="K20" s="49">
        <f t="shared" si="3"/>
        <v>-0.86111111111111116</v>
      </c>
      <c r="N20" s="80"/>
      <c r="O20" s="80"/>
    </row>
    <row r="21" spans="1:15" x14ac:dyDescent="0.2">
      <c r="A21" s="52" t="s">
        <v>115</v>
      </c>
      <c r="B21" s="55">
        <v>0.1</v>
      </c>
      <c r="C21" s="55">
        <v>0</v>
      </c>
      <c r="D21" s="47">
        <v>0.4</v>
      </c>
      <c r="E21" s="49"/>
      <c r="F21" s="49">
        <f t="shared" si="1"/>
        <v>-0.75</v>
      </c>
      <c r="G21" s="55">
        <f>B21+Feb!G21</f>
        <v>0.1</v>
      </c>
      <c r="H21" s="55">
        <f>C21+Feb!H21</f>
        <v>0.5</v>
      </c>
      <c r="I21" s="55">
        <f>D21+Feb!I21</f>
        <v>0.8</v>
      </c>
      <c r="J21" s="49">
        <f t="shared" si="2"/>
        <v>-0.8</v>
      </c>
      <c r="K21" s="49">
        <f t="shared" si="3"/>
        <v>-0.875</v>
      </c>
      <c r="N21" s="80"/>
      <c r="O21" s="80"/>
    </row>
    <row r="22" spans="1:15" x14ac:dyDescent="0.2">
      <c r="A22" s="52" t="s">
        <v>131</v>
      </c>
      <c r="B22" s="55">
        <v>0.7</v>
      </c>
      <c r="C22" s="55">
        <v>1.1000000000000001</v>
      </c>
      <c r="D22" s="47">
        <v>3.3</v>
      </c>
      <c r="E22" s="49">
        <f t="shared" si="0"/>
        <v>-0.36363636363636376</v>
      </c>
      <c r="F22" s="49">
        <f t="shared" si="1"/>
        <v>-0.78787878787878785</v>
      </c>
      <c r="G22" s="55">
        <f>B22+Feb!G22</f>
        <v>1.1000000000000001</v>
      </c>
      <c r="H22" s="55">
        <f>C22+Feb!H22</f>
        <v>5.5</v>
      </c>
      <c r="I22" s="55">
        <f>D22+Feb!I22</f>
        <v>7.7</v>
      </c>
      <c r="J22" s="49">
        <f t="shared" si="2"/>
        <v>-0.8</v>
      </c>
      <c r="K22" s="49">
        <f t="shared" si="3"/>
        <v>-0.8571428571428571</v>
      </c>
      <c r="N22" s="80"/>
      <c r="O22" s="80"/>
    </row>
    <row r="23" spans="1:15" x14ac:dyDescent="0.2">
      <c r="A23" s="51"/>
      <c r="B23" s="55"/>
      <c r="C23" s="55"/>
      <c r="D23" s="47"/>
      <c r="E23" s="49"/>
      <c r="F23" s="49"/>
      <c r="G23" s="55"/>
      <c r="H23" s="55"/>
      <c r="I23" s="55"/>
      <c r="J23" s="49"/>
      <c r="K23" s="49"/>
      <c r="N23" s="80"/>
      <c r="O23" s="80"/>
    </row>
    <row r="24" spans="1:15" x14ac:dyDescent="0.2">
      <c r="A24" s="52" t="s">
        <v>112</v>
      </c>
      <c r="B24" s="55">
        <v>0.6</v>
      </c>
      <c r="C24" s="55">
        <v>0.1</v>
      </c>
      <c r="D24" s="47">
        <v>1.3</v>
      </c>
      <c r="E24" s="49">
        <f t="shared" ref="E24:E26" si="4">B24/C24-1</f>
        <v>4.9999999999999991</v>
      </c>
      <c r="F24" s="49">
        <f>$B24/D24-1</f>
        <v>-0.53846153846153855</v>
      </c>
      <c r="G24" s="55">
        <f>B24+Feb!G24</f>
        <v>0.8</v>
      </c>
      <c r="H24" s="55">
        <f>C24+Feb!H24</f>
        <v>2.2000000000000002</v>
      </c>
      <c r="I24" s="55">
        <f>D24+Feb!I24</f>
        <v>2.9000000000000004</v>
      </c>
      <c r="J24" s="49">
        <f t="shared" ref="J24:J26" si="5">G24/H24-1</f>
        <v>-0.63636363636363635</v>
      </c>
      <c r="K24" s="49">
        <f t="shared" ref="K24:K26" si="6">$G24/I24-1</f>
        <v>-0.72413793103448276</v>
      </c>
      <c r="N24" s="80"/>
      <c r="O24" s="80"/>
    </row>
    <row r="25" spans="1:15" x14ac:dyDescent="0.2">
      <c r="A25" s="52" t="s">
        <v>113</v>
      </c>
      <c r="B25" s="55">
        <v>1.8</v>
      </c>
      <c r="C25" s="55">
        <v>0.9</v>
      </c>
      <c r="D25" s="47">
        <v>3.3</v>
      </c>
      <c r="E25" s="49">
        <f t="shared" si="4"/>
        <v>1</v>
      </c>
      <c r="F25" s="49">
        <f>$B25/D25-1</f>
        <v>-0.45454545454545447</v>
      </c>
      <c r="G25" s="55">
        <f>B25+Feb!G25</f>
        <v>2.6</v>
      </c>
      <c r="H25" s="55">
        <f>C25+Feb!H25</f>
        <v>6.7</v>
      </c>
      <c r="I25" s="55">
        <f>D25+Feb!I25</f>
        <v>8.6000000000000014</v>
      </c>
      <c r="J25" s="49">
        <f t="shared" si="5"/>
        <v>-0.61194029850746268</v>
      </c>
      <c r="K25" s="49">
        <f t="shared" si="6"/>
        <v>-0.69767441860465118</v>
      </c>
      <c r="N25" s="80"/>
      <c r="O25" s="80"/>
    </row>
    <row r="26" spans="1:15" ht="14.25" customHeight="1" x14ac:dyDescent="0.2">
      <c r="A26" s="52" t="s">
        <v>114</v>
      </c>
      <c r="B26" s="55">
        <v>0.9</v>
      </c>
      <c r="C26" s="55">
        <v>0.4</v>
      </c>
      <c r="D26" s="47">
        <v>1.3</v>
      </c>
      <c r="E26" s="49">
        <f t="shared" si="4"/>
        <v>1.25</v>
      </c>
      <c r="F26" s="49">
        <f>$B26/D26-1</f>
        <v>-0.30769230769230771</v>
      </c>
      <c r="G26" s="55">
        <f>B26+Feb!G26</f>
        <v>1.3</v>
      </c>
      <c r="H26" s="55">
        <f>C26+Feb!H26</f>
        <v>2.6999999999999997</v>
      </c>
      <c r="I26" s="55">
        <f>D26+Feb!I26</f>
        <v>3.8</v>
      </c>
      <c r="J26" s="49">
        <f t="shared" si="5"/>
        <v>-0.51851851851851838</v>
      </c>
      <c r="K26" s="49">
        <f t="shared" si="6"/>
        <v>-0.65789473684210531</v>
      </c>
      <c r="N26" s="80"/>
      <c r="O26" s="80"/>
    </row>
    <row r="27" spans="1:15" x14ac:dyDescent="0.2">
      <c r="A27" s="51"/>
      <c r="B27" s="55"/>
      <c r="C27" s="55"/>
      <c r="D27" s="47"/>
      <c r="E27" s="49"/>
      <c r="F27" s="49"/>
      <c r="G27" s="55"/>
      <c r="H27" s="55"/>
      <c r="I27" s="55"/>
      <c r="J27" s="49"/>
      <c r="K27" s="49"/>
      <c r="N27" s="80"/>
      <c r="O27" s="80"/>
    </row>
    <row r="28" spans="1:15" x14ac:dyDescent="0.2">
      <c r="A28" s="50" t="s">
        <v>24</v>
      </c>
      <c r="B28" s="55">
        <v>2.6</v>
      </c>
      <c r="C28" s="55">
        <v>1.1000000000000001</v>
      </c>
      <c r="D28" s="47">
        <v>5.9</v>
      </c>
      <c r="E28" s="49">
        <f t="shared" ref="E28:E32" si="7">B28/C28-1</f>
        <v>1.3636363636363633</v>
      </c>
      <c r="F28" s="49">
        <f t="shared" ref="F28:F33" si="8">$B28/D28-1</f>
        <v>-0.55932203389830515</v>
      </c>
      <c r="G28" s="55">
        <f>B28+Feb!G28</f>
        <v>3.9000000000000004</v>
      </c>
      <c r="H28" s="55">
        <f>C28+Feb!H28</f>
        <v>10.6</v>
      </c>
      <c r="I28" s="55">
        <f>D28+Feb!I28</f>
        <v>13.5</v>
      </c>
      <c r="J28" s="49">
        <f t="shared" ref="J28:J32" si="9">G28/H28-1</f>
        <v>-0.63207547169811318</v>
      </c>
      <c r="K28" s="49">
        <f t="shared" ref="K28:K33" si="10">$G28/I28-1</f>
        <v>-0.71111111111111103</v>
      </c>
      <c r="N28" s="80">
        <v>0.1</v>
      </c>
      <c r="O28" s="80">
        <f>N28+Feb!O28</f>
        <v>0.30000000000000004</v>
      </c>
    </row>
    <row r="29" spans="1:15" x14ac:dyDescent="0.2">
      <c r="A29" s="52" t="s">
        <v>121</v>
      </c>
      <c r="B29" s="55">
        <v>1</v>
      </c>
      <c r="C29" s="55">
        <v>0.4</v>
      </c>
      <c r="D29" s="47">
        <v>3</v>
      </c>
      <c r="E29" s="49">
        <f t="shared" si="7"/>
        <v>1.5</v>
      </c>
      <c r="F29" s="49">
        <f t="shared" si="8"/>
        <v>-0.66666666666666674</v>
      </c>
      <c r="G29" s="55">
        <f>B29+Feb!G29</f>
        <v>1.5</v>
      </c>
      <c r="H29" s="55">
        <f>C29+Feb!H29</f>
        <v>2.6999999999999997</v>
      </c>
      <c r="I29" s="55">
        <f>D29+Feb!I29</f>
        <v>5.0999999999999996</v>
      </c>
      <c r="J29" s="49">
        <f t="shared" si="9"/>
        <v>-0.44444444444444442</v>
      </c>
      <c r="K29" s="49">
        <f t="shared" si="10"/>
        <v>-0.70588235294117641</v>
      </c>
      <c r="N29" s="80"/>
      <c r="O29" s="80"/>
    </row>
    <row r="30" spans="1:15" x14ac:dyDescent="0.2">
      <c r="A30" s="52" t="s">
        <v>122</v>
      </c>
      <c r="B30" s="55">
        <v>0.2</v>
      </c>
      <c r="C30" s="55">
        <v>0</v>
      </c>
      <c r="D30" s="47">
        <v>0.2</v>
      </c>
      <c r="E30" s="49"/>
      <c r="F30" s="49">
        <f t="shared" si="8"/>
        <v>0</v>
      </c>
      <c r="G30" s="55">
        <f>B30+Feb!G30</f>
        <v>0.30000000000000004</v>
      </c>
      <c r="H30" s="55">
        <f>C30+Feb!H30</f>
        <v>0.30000000000000004</v>
      </c>
      <c r="I30" s="55">
        <f>D30+Feb!I30</f>
        <v>0.60000000000000009</v>
      </c>
      <c r="J30" s="49">
        <f t="shared" si="9"/>
        <v>0</v>
      </c>
      <c r="K30" s="49">
        <f t="shared" si="10"/>
        <v>-0.5</v>
      </c>
      <c r="N30" s="80"/>
      <c r="O30" s="80"/>
    </row>
    <row r="31" spans="1:15" x14ac:dyDescent="0.2">
      <c r="A31" s="52" t="s">
        <v>123</v>
      </c>
      <c r="B31" s="55">
        <v>0.4</v>
      </c>
      <c r="C31" s="55">
        <v>0</v>
      </c>
      <c r="D31" s="47">
        <v>0.4</v>
      </c>
      <c r="E31" s="49"/>
      <c r="F31" s="49">
        <f t="shared" si="8"/>
        <v>0</v>
      </c>
      <c r="G31" s="55">
        <f>B31+Feb!G31</f>
        <v>0.5</v>
      </c>
      <c r="H31" s="55">
        <f>C31+Feb!H31</f>
        <v>0.7</v>
      </c>
      <c r="I31" s="55">
        <f>D31+Feb!I31</f>
        <v>0.9</v>
      </c>
      <c r="J31" s="49">
        <f t="shared" si="9"/>
        <v>-0.2857142857142857</v>
      </c>
      <c r="K31" s="49">
        <f t="shared" si="10"/>
        <v>-0.44444444444444442</v>
      </c>
      <c r="N31" s="80"/>
      <c r="O31" s="80"/>
    </row>
    <row r="32" spans="1:15" x14ac:dyDescent="0.2">
      <c r="A32" s="52" t="s">
        <v>124</v>
      </c>
      <c r="B32" s="55">
        <v>0.2</v>
      </c>
      <c r="C32" s="55">
        <v>0.2</v>
      </c>
      <c r="D32" s="47">
        <v>0.5</v>
      </c>
      <c r="E32" s="49">
        <f t="shared" si="7"/>
        <v>0</v>
      </c>
      <c r="F32" s="49">
        <f t="shared" si="8"/>
        <v>-0.6</v>
      </c>
      <c r="G32" s="55">
        <f>B32+Feb!G32</f>
        <v>0.30000000000000004</v>
      </c>
      <c r="H32" s="55">
        <f>C32+Feb!H32</f>
        <v>3</v>
      </c>
      <c r="I32" s="55">
        <f>D32+Feb!I32</f>
        <v>3.6</v>
      </c>
      <c r="J32" s="49">
        <f t="shared" si="9"/>
        <v>-0.9</v>
      </c>
      <c r="K32" s="49">
        <f t="shared" si="10"/>
        <v>-0.91666666666666663</v>
      </c>
      <c r="N32" s="80"/>
      <c r="O32" s="80"/>
    </row>
    <row r="33" spans="1:15" x14ac:dyDescent="0.2">
      <c r="A33" s="52" t="s">
        <v>125</v>
      </c>
      <c r="B33" s="55">
        <v>0.2</v>
      </c>
      <c r="C33" s="55">
        <v>0</v>
      </c>
      <c r="D33" s="47">
        <v>0.2</v>
      </c>
      <c r="E33" s="49"/>
      <c r="F33" s="49">
        <f t="shared" si="8"/>
        <v>0</v>
      </c>
      <c r="G33" s="55">
        <f>B33+Feb!G33</f>
        <v>0.30000000000000004</v>
      </c>
      <c r="H33" s="55">
        <f>C33+Feb!H33</f>
        <v>0.2</v>
      </c>
      <c r="I33" s="55">
        <f>D33+Feb!I33</f>
        <v>0.4</v>
      </c>
      <c r="J33" s="49">
        <f>G33/H33-1</f>
        <v>0.50000000000000022</v>
      </c>
      <c r="K33" s="49">
        <f t="shared" si="10"/>
        <v>-0.24999999999999989</v>
      </c>
      <c r="N33" s="80"/>
      <c r="O33" s="80"/>
    </row>
    <row r="34" spans="1:15" x14ac:dyDescent="0.2">
      <c r="A34" s="51"/>
      <c r="B34" s="55"/>
      <c r="C34" s="55"/>
      <c r="D34" s="47"/>
      <c r="E34" s="49"/>
      <c r="F34" s="49"/>
      <c r="G34" s="55"/>
      <c r="H34" s="55"/>
      <c r="I34" s="55"/>
      <c r="J34" s="49"/>
      <c r="K34" s="49"/>
      <c r="N34" s="80"/>
      <c r="O34" s="80"/>
    </row>
    <row r="35" spans="1:15" x14ac:dyDescent="0.2">
      <c r="A35" s="52" t="s">
        <v>30</v>
      </c>
      <c r="B35" s="55">
        <v>88.8</v>
      </c>
      <c r="C35" s="55">
        <v>46.3</v>
      </c>
      <c r="D35" s="47">
        <v>249.2</v>
      </c>
      <c r="E35" s="49">
        <f t="shared" ref="E35:E50" si="11">B35/C35-1</f>
        <v>0.91792656587472998</v>
      </c>
      <c r="F35" s="49">
        <f t="shared" ref="F35:F50" si="12">$B35/D35-1</f>
        <v>-0.6436597110754414</v>
      </c>
      <c r="G35" s="55">
        <f>B35+Feb!G35</f>
        <v>136.6</v>
      </c>
      <c r="H35" s="55">
        <f>C35+Feb!H35</f>
        <v>423.3</v>
      </c>
      <c r="I35" s="55">
        <f>D35+Feb!I35</f>
        <v>603.59999999999991</v>
      </c>
      <c r="J35" s="49">
        <f t="shared" ref="J35:J50" si="13">G35/H35-1</f>
        <v>-0.67729742499409407</v>
      </c>
      <c r="K35" s="49">
        <f t="shared" ref="K35:K50" si="14">$G35/I35-1</f>
        <v>-0.77369118621603705</v>
      </c>
      <c r="N35" s="80">
        <v>0.9</v>
      </c>
      <c r="O35" s="80">
        <f>N35+Feb!O35</f>
        <v>16.5</v>
      </c>
    </row>
    <row r="36" spans="1:15" x14ac:dyDescent="0.2">
      <c r="A36" s="50" t="s">
        <v>144</v>
      </c>
      <c r="B36" s="55">
        <f>SUM(B37:B40)</f>
        <v>2.9000000000000004</v>
      </c>
      <c r="C36" s="55">
        <v>2</v>
      </c>
      <c r="D36" s="55">
        <v>10.600000000000001</v>
      </c>
      <c r="E36" s="49">
        <f t="shared" si="11"/>
        <v>0.45000000000000018</v>
      </c>
      <c r="F36" s="49">
        <f t="shared" si="12"/>
        <v>-0.72641509433962259</v>
      </c>
      <c r="G36" s="55">
        <f>B36+Feb!G36</f>
        <v>3.9000000000000004</v>
      </c>
      <c r="H36" s="55">
        <f>C36+Feb!H36</f>
        <v>87.999999999999986</v>
      </c>
      <c r="I36" s="55">
        <f>D36+Feb!I36</f>
        <v>95</v>
      </c>
      <c r="J36" s="49">
        <f t="shared" si="13"/>
        <v>-0.95568181818181819</v>
      </c>
      <c r="K36" s="49">
        <f t="shared" si="14"/>
        <v>-0.95894736842105266</v>
      </c>
      <c r="N36" s="80"/>
      <c r="O36" s="80"/>
    </row>
    <row r="37" spans="1:15" x14ac:dyDescent="0.2">
      <c r="A37" s="52" t="s">
        <v>111</v>
      </c>
      <c r="B37" s="55">
        <v>1</v>
      </c>
      <c r="C37" s="55">
        <v>0.6</v>
      </c>
      <c r="D37" s="47">
        <v>2.7</v>
      </c>
      <c r="E37" s="49">
        <f t="shared" si="11"/>
        <v>0.66666666666666674</v>
      </c>
      <c r="F37" s="49">
        <f t="shared" si="12"/>
        <v>-0.62962962962962965</v>
      </c>
      <c r="G37" s="55">
        <f>B37+Feb!G37</f>
        <v>1.4</v>
      </c>
      <c r="H37" s="55">
        <f>C37+Feb!H37</f>
        <v>3.6</v>
      </c>
      <c r="I37" s="55">
        <f>D37+Feb!I37</f>
        <v>5.9</v>
      </c>
      <c r="J37" s="49">
        <f t="shared" si="13"/>
        <v>-0.61111111111111116</v>
      </c>
      <c r="K37" s="49">
        <f t="shared" si="14"/>
        <v>-0.76271186440677963</v>
      </c>
      <c r="N37" s="80"/>
      <c r="O37" s="80"/>
    </row>
    <row r="38" spans="1:15" x14ac:dyDescent="0.2">
      <c r="A38" s="52" t="s">
        <v>110</v>
      </c>
      <c r="B38" s="55">
        <v>0.7</v>
      </c>
      <c r="C38" s="55">
        <v>0.2</v>
      </c>
      <c r="D38" s="47">
        <v>2</v>
      </c>
      <c r="E38" s="49">
        <f t="shared" si="11"/>
        <v>2.4999999999999996</v>
      </c>
      <c r="F38" s="49">
        <f t="shared" si="12"/>
        <v>-0.65</v>
      </c>
      <c r="G38" s="55">
        <f>B38+Feb!G38</f>
        <v>0.89999999999999991</v>
      </c>
      <c r="H38" s="55">
        <f>C38+Feb!H38</f>
        <v>1.7</v>
      </c>
      <c r="I38" s="55">
        <f>D38+Feb!I38</f>
        <v>4</v>
      </c>
      <c r="J38" s="49">
        <f t="shared" si="13"/>
        <v>-0.47058823529411764</v>
      </c>
      <c r="K38" s="49">
        <f>$G38/I38-1</f>
        <v>-0.77500000000000002</v>
      </c>
      <c r="N38" s="80"/>
      <c r="O38" s="80"/>
    </row>
    <row r="39" spans="1:15" x14ac:dyDescent="0.2">
      <c r="A39" s="52" t="s">
        <v>108</v>
      </c>
      <c r="B39" s="55">
        <v>0.4</v>
      </c>
      <c r="C39" s="55">
        <v>0.5</v>
      </c>
      <c r="D39" s="47">
        <v>2.5</v>
      </c>
      <c r="E39" s="49">
        <f t="shared" si="11"/>
        <v>-0.19999999999999996</v>
      </c>
      <c r="F39" s="49">
        <f t="shared" si="12"/>
        <v>-0.84</v>
      </c>
      <c r="G39" s="55">
        <f>B39+Feb!G39</f>
        <v>0.5</v>
      </c>
      <c r="H39" s="55">
        <f>C39+Feb!H39</f>
        <v>3</v>
      </c>
      <c r="I39" s="55">
        <f>D39+Feb!I39</f>
        <v>5.8</v>
      </c>
      <c r="J39" s="49">
        <f t="shared" si="13"/>
        <v>-0.83333333333333337</v>
      </c>
      <c r="K39" s="49">
        <f t="shared" si="14"/>
        <v>-0.9137931034482758</v>
      </c>
      <c r="N39" s="80"/>
      <c r="O39" s="80"/>
    </row>
    <row r="40" spans="1:15" x14ac:dyDescent="0.2">
      <c r="A40" s="52" t="s">
        <v>109</v>
      </c>
      <c r="B40" s="55">
        <v>0.8</v>
      </c>
      <c r="C40" s="55">
        <v>0.7</v>
      </c>
      <c r="D40" s="47">
        <v>3.4</v>
      </c>
      <c r="E40" s="49">
        <f t="shared" si="11"/>
        <v>0.14285714285714302</v>
      </c>
      <c r="F40" s="49">
        <f t="shared" si="12"/>
        <v>-0.76470588235294112</v>
      </c>
      <c r="G40" s="55">
        <f>B40+Feb!G40</f>
        <v>1.1000000000000001</v>
      </c>
      <c r="H40" s="55">
        <f>C40+Feb!H40</f>
        <v>4.1000000000000005</v>
      </c>
      <c r="I40" s="55">
        <f>D40+Feb!I40</f>
        <v>7.4</v>
      </c>
      <c r="J40" s="49">
        <f t="shared" si="13"/>
        <v>-0.73170731707317072</v>
      </c>
      <c r="K40" s="49">
        <f t="shared" si="14"/>
        <v>-0.85135135135135132</v>
      </c>
      <c r="N40" s="80"/>
      <c r="O40" s="80"/>
    </row>
    <row r="41" spans="1:15" x14ac:dyDescent="0.2">
      <c r="A41" s="52" t="s">
        <v>85</v>
      </c>
      <c r="B41" s="55">
        <v>10.4</v>
      </c>
      <c r="C41" s="55">
        <v>4.9000000000000004</v>
      </c>
      <c r="D41" s="47">
        <v>16.7</v>
      </c>
      <c r="E41" s="49">
        <f t="shared" si="11"/>
        <v>1.1224489795918369</v>
      </c>
      <c r="F41" s="49">
        <f t="shared" si="12"/>
        <v>-0.3772455089820359</v>
      </c>
      <c r="G41" s="55">
        <f>B41+Feb!G41</f>
        <v>18</v>
      </c>
      <c r="H41" s="55">
        <f>C41+Feb!H41</f>
        <v>35.6</v>
      </c>
      <c r="I41" s="55">
        <f>D41+Feb!I41</f>
        <v>46</v>
      </c>
      <c r="J41" s="49">
        <f t="shared" si="13"/>
        <v>-0.4943820224719101</v>
      </c>
      <c r="K41" s="49">
        <f t="shared" si="14"/>
        <v>-0.60869565217391308</v>
      </c>
      <c r="N41" s="80">
        <v>0.1</v>
      </c>
      <c r="O41" s="80">
        <f>N41+Feb!O41</f>
        <v>3.1</v>
      </c>
    </row>
    <row r="42" spans="1:15" x14ac:dyDescent="0.2">
      <c r="A42" s="52" t="s">
        <v>84</v>
      </c>
      <c r="B42" s="55">
        <v>0.4</v>
      </c>
      <c r="C42" s="55">
        <v>0.2</v>
      </c>
      <c r="D42" s="47">
        <v>1</v>
      </c>
      <c r="E42" s="49">
        <f t="shared" si="11"/>
        <v>1</v>
      </c>
      <c r="F42" s="49">
        <f t="shared" si="12"/>
        <v>-0.6</v>
      </c>
      <c r="G42" s="55">
        <f>B42+Feb!G42</f>
        <v>0.60000000000000009</v>
      </c>
      <c r="H42" s="55">
        <f>C42+Feb!H42</f>
        <v>1.8</v>
      </c>
      <c r="I42" s="55">
        <f>D42+Feb!I42</f>
        <v>2.4</v>
      </c>
      <c r="J42" s="49">
        <f t="shared" si="13"/>
        <v>-0.66666666666666663</v>
      </c>
      <c r="K42" s="49">
        <f t="shared" si="14"/>
        <v>-0.75</v>
      </c>
      <c r="N42" s="80"/>
      <c r="O42" s="80"/>
    </row>
    <row r="43" spans="1:15" x14ac:dyDescent="0.2">
      <c r="A43" s="52" t="s">
        <v>83</v>
      </c>
      <c r="B43" s="55">
        <v>2.7</v>
      </c>
      <c r="C43" s="55">
        <v>2.1</v>
      </c>
      <c r="D43" s="47">
        <v>10.1</v>
      </c>
      <c r="E43" s="49">
        <f t="shared" si="11"/>
        <v>0.28571428571428581</v>
      </c>
      <c r="F43" s="49">
        <f t="shared" si="12"/>
        <v>-0.73267326732673266</v>
      </c>
      <c r="G43" s="55">
        <f>B43+Feb!G43</f>
        <v>4.3000000000000007</v>
      </c>
      <c r="H43" s="55">
        <f>C43+Feb!H43</f>
        <v>14.4</v>
      </c>
      <c r="I43" s="55">
        <f>D43+Feb!I43</f>
        <v>22.2</v>
      </c>
      <c r="J43" s="49">
        <f t="shared" si="13"/>
        <v>-0.70138888888888884</v>
      </c>
      <c r="K43" s="49">
        <f t="shared" si="14"/>
        <v>-0.80630630630630629</v>
      </c>
      <c r="N43" s="80"/>
      <c r="O43" s="80"/>
    </row>
    <row r="44" spans="1:15" x14ac:dyDescent="0.2">
      <c r="A44" s="52" t="s">
        <v>88</v>
      </c>
      <c r="B44" s="55">
        <v>0.5</v>
      </c>
      <c r="C44" s="55">
        <v>0.4</v>
      </c>
      <c r="D44" s="47">
        <v>2</v>
      </c>
      <c r="E44" s="49">
        <f t="shared" si="11"/>
        <v>0.25</v>
      </c>
      <c r="F44" s="49">
        <f t="shared" si="12"/>
        <v>-0.75</v>
      </c>
      <c r="G44" s="55">
        <f>B44+Feb!G44</f>
        <v>0.6</v>
      </c>
      <c r="H44" s="55">
        <f>C44+Feb!H44</f>
        <v>2.9</v>
      </c>
      <c r="I44" s="55">
        <f>D44+Feb!I44</f>
        <v>4.8</v>
      </c>
      <c r="J44" s="49">
        <f t="shared" si="13"/>
        <v>-0.7931034482758621</v>
      </c>
      <c r="K44" s="49">
        <f t="shared" si="14"/>
        <v>-0.875</v>
      </c>
      <c r="N44" s="80"/>
      <c r="O44" s="80"/>
    </row>
    <row r="45" spans="1:15" x14ac:dyDescent="0.2">
      <c r="A45" s="52" t="s">
        <v>81</v>
      </c>
      <c r="B45" s="55">
        <v>17.3</v>
      </c>
      <c r="C45" s="55">
        <v>4.5</v>
      </c>
      <c r="D45" s="47">
        <v>28.5</v>
      </c>
      <c r="E45" s="49">
        <f t="shared" si="11"/>
        <v>2.8444444444444446</v>
      </c>
      <c r="F45" s="49">
        <f t="shared" si="12"/>
        <v>-0.39298245614035088</v>
      </c>
      <c r="G45" s="55">
        <f>B45+Feb!G45</f>
        <v>30.1</v>
      </c>
      <c r="H45" s="55">
        <f>C45+Feb!H45</f>
        <v>48.8</v>
      </c>
      <c r="I45" s="55">
        <f>D45+Feb!I45</f>
        <v>71.400000000000006</v>
      </c>
      <c r="J45" s="49">
        <f t="shared" si="13"/>
        <v>-0.38319672131147531</v>
      </c>
      <c r="K45" s="49">
        <f t="shared" si="14"/>
        <v>-0.57843137254901955</v>
      </c>
      <c r="N45" s="80">
        <v>0.1</v>
      </c>
      <c r="O45" s="80">
        <f>N45+Feb!O45</f>
        <v>0.79999999999999993</v>
      </c>
    </row>
    <row r="46" spans="1:15" x14ac:dyDescent="0.2">
      <c r="A46" s="52" t="s">
        <v>80</v>
      </c>
      <c r="B46" s="55">
        <v>4.0999999999999996</v>
      </c>
      <c r="C46" s="55">
        <v>0.3</v>
      </c>
      <c r="D46" s="47">
        <v>17.600000000000001</v>
      </c>
      <c r="E46" s="49">
        <f t="shared" si="11"/>
        <v>12.666666666666666</v>
      </c>
      <c r="F46" s="49">
        <f t="shared" si="12"/>
        <v>-0.76704545454545459</v>
      </c>
      <c r="G46" s="55">
        <f>B46+Feb!G46</f>
        <v>6.3</v>
      </c>
      <c r="H46" s="55">
        <f>C46+Feb!H46</f>
        <v>23.900000000000002</v>
      </c>
      <c r="I46" s="55">
        <f>D46+Feb!I46</f>
        <v>40.1</v>
      </c>
      <c r="J46" s="49">
        <f t="shared" si="13"/>
        <v>-0.7364016736401674</v>
      </c>
      <c r="K46" s="49">
        <f t="shared" si="14"/>
        <v>-0.84289276807980051</v>
      </c>
      <c r="N46" s="80"/>
      <c r="O46" s="80"/>
    </row>
    <row r="47" spans="1:15" x14ac:dyDescent="0.2">
      <c r="A47" s="52" t="s">
        <v>79</v>
      </c>
      <c r="B47" s="55">
        <v>2</v>
      </c>
      <c r="C47" s="55">
        <v>0.8</v>
      </c>
      <c r="D47" s="47">
        <v>5.2</v>
      </c>
      <c r="E47" s="49">
        <f t="shared" si="11"/>
        <v>1.5</v>
      </c>
      <c r="F47" s="49">
        <f t="shared" si="12"/>
        <v>-0.61538461538461542</v>
      </c>
      <c r="G47" s="55">
        <f>B47+Feb!G47</f>
        <v>3.5</v>
      </c>
      <c r="H47" s="55">
        <f>C47+Feb!H47</f>
        <v>7.8999999999999995</v>
      </c>
      <c r="I47" s="55">
        <f>D47+Feb!I47</f>
        <v>12.3</v>
      </c>
      <c r="J47" s="49">
        <f t="shared" si="13"/>
        <v>-0.55696202531645567</v>
      </c>
      <c r="K47" s="49">
        <f t="shared" si="14"/>
        <v>-0.71544715447154472</v>
      </c>
      <c r="N47" s="80"/>
      <c r="O47" s="80"/>
    </row>
    <row r="48" spans="1:15" x14ac:dyDescent="0.2">
      <c r="A48" s="52" t="s">
        <v>78</v>
      </c>
      <c r="B48" s="55">
        <v>10</v>
      </c>
      <c r="C48" s="55">
        <v>5.3</v>
      </c>
      <c r="D48" s="47">
        <v>36.6</v>
      </c>
      <c r="E48" s="49">
        <f t="shared" si="11"/>
        <v>0.8867924528301887</v>
      </c>
      <c r="F48" s="49">
        <f t="shared" si="12"/>
        <v>-0.72677595628415304</v>
      </c>
      <c r="G48" s="55">
        <f>B48+Feb!G48</f>
        <v>14.8</v>
      </c>
      <c r="H48" s="55">
        <f>C48+Feb!H48</f>
        <v>46.9</v>
      </c>
      <c r="I48" s="55">
        <f>D48+Feb!I48</f>
        <v>73.599999999999994</v>
      </c>
      <c r="J48" s="49">
        <f t="shared" si="13"/>
        <v>-0.68443496801705761</v>
      </c>
      <c r="K48" s="49">
        <f t="shared" si="14"/>
        <v>-0.79891304347826086</v>
      </c>
      <c r="N48" s="80">
        <v>0.1</v>
      </c>
      <c r="O48" s="80">
        <f>N48+Feb!O48</f>
        <v>3.5</v>
      </c>
    </row>
    <row r="49" spans="1:15" x14ac:dyDescent="0.2">
      <c r="A49" s="52" t="s">
        <v>77</v>
      </c>
      <c r="B49" s="55">
        <v>1.4</v>
      </c>
      <c r="C49" s="55">
        <v>0.6</v>
      </c>
      <c r="D49" s="47">
        <v>5</v>
      </c>
      <c r="E49" s="49">
        <f t="shared" si="11"/>
        <v>1.3333333333333335</v>
      </c>
      <c r="F49" s="49">
        <f t="shared" si="12"/>
        <v>-0.72</v>
      </c>
      <c r="G49" s="55">
        <f>B49+Feb!G49</f>
        <v>2.5</v>
      </c>
      <c r="H49" s="55">
        <f>C49+Feb!H49</f>
        <v>9.1</v>
      </c>
      <c r="I49" s="55">
        <f>D49+Feb!I49</f>
        <v>12.8</v>
      </c>
      <c r="J49" s="49">
        <f t="shared" si="13"/>
        <v>-0.72527472527472525</v>
      </c>
      <c r="K49" s="49">
        <f t="shared" si="14"/>
        <v>-0.8046875</v>
      </c>
      <c r="N49" s="80"/>
      <c r="O49" s="80"/>
    </row>
    <row r="50" spans="1:15" x14ac:dyDescent="0.2">
      <c r="A50" s="52" t="s">
        <v>86</v>
      </c>
      <c r="B50" s="55">
        <v>2.8</v>
      </c>
      <c r="C50" s="55">
        <v>1.1000000000000001</v>
      </c>
      <c r="D50" s="47">
        <v>7.7</v>
      </c>
      <c r="E50" s="49">
        <f t="shared" si="11"/>
        <v>1.545454545454545</v>
      </c>
      <c r="F50" s="49">
        <f t="shared" si="12"/>
        <v>-0.63636363636363646</v>
      </c>
      <c r="G50" s="55">
        <f>B50+Feb!G50</f>
        <v>4.6999999999999993</v>
      </c>
      <c r="H50" s="55">
        <f>C50+Feb!H50</f>
        <v>15.499999999999998</v>
      </c>
      <c r="I50" s="55">
        <f>D50+Feb!I50</f>
        <v>20.8</v>
      </c>
      <c r="J50" s="49">
        <f t="shared" si="13"/>
        <v>-0.6967741935483871</v>
      </c>
      <c r="K50" s="49">
        <f t="shared" si="14"/>
        <v>-0.77403846153846156</v>
      </c>
      <c r="N50" s="80"/>
      <c r="O50" s="80"/>
    </row>
    <row r="51" spans="1:15" x14ac:dyDescent="0.2">
      <c r="A51" s="51"/>
      <c r="B51" s="55"/>
      <c r="C51" s="55"/>
      <c r="D51" s="47"/>
      <c r="E51" s="49"/>
      <c r="F51" s="49"/>
      <c r="G51" s="55"/>
      <c r="H51" s="55"/>
      <c r="I51" s="55"/>
      <c r="J51" s="49"/>
      <c r="K51" s="49"/>
      <c r="N51" s="80"/>
      <c r="O51" s="80"/>
    </row>
    <row r="52" spans="1:15" x14ac:dyDescent="0.2">
      <c r="A52" s="50" t="s">
        <v>2</v>
      </c>
      <c r="B52" s="55">
        <f>SUM(B53:B62)</f>
        <v>24.1</v>
      </c>
      <c r="C52" s="55">
        <v>13.599999999999998</v>
      </c>
      <c r="D52" s="47">
        <v>52.099999999999994</v>
      </c>
      <c r="E52" s="49">
        <f t="shared" ref="E52:E62" si="15">B52/C52-1</f>
        <v>0.77205882352941213</v>
      </c>
      <c r="F52" s="49">
        <f t="shared" ref="F52:F62" si="16">$B52/D52-1</f>
        <v>-0.53742802303262949</v>
      </c>
      <c r="G52" s="55">
        <f>B52+Feb!G52</f>
        <v>32.1</v>
      </c>
      <c r="H52" s="55">
        <f>C52+Feb!H52</f>
        <v>44</v>
      </c>
      <c r="I52" s="55">
        <f>D52+Feb!I52</f>
        <v>87.6</v>
      </c>
      <c r="J52" s="49">
        <f t="shared" ref="J52:J62" si="17">G52/H52-1</f>
        <v>-0.27045454545454539</v>
      </c>
      <c r="K52" s="49">
        <f t="shared" ref="K52:K62" si="18">$G52/I52-1</f>
        <v>-0.63356164383561642</v>
      </c>
      <c r="N52" s="80">
        <v>0.30000000000000004</v>
      </c>
      <c r="O52" s="80">
        <f>N52+Feb!O52</f>
        <v>2.1</v>
      </c>
    </row>
    <row r="53" spans="1:15" x14ac:dyDescent="0.2">
      <c r="A53" s="52" t="s">
        <v>145</v>
      </c>
      <c r="B53" s="55">
        <v>9.1999999999999993</v>
      </c>
      <c r="C53" s="55">
        <v>8.1</v>
      </c>
      <c r="D53" s="47">
        <v>30.5</v>
      </c>
      <c r="E53" s="49">
        <f t="shared" si="15"/>
        <v>0.13580246913580241</v>
      </c>
      <c r="F53" s="49">
        <f t="shared" si="16"/>
        <v>-0.69836065573770489</v>
      </c>
      <c r="G53" s="55">
        <f>B53+Feb!G53</f>
        <v>12.799999999999999</v>
      </c>
      <c r="H53" s="55">
        <f>C53+Feb!H53</f>
        <v>67.100000000000009</v>
      </c>
      <c r="I53" s="55">
        <f>D53+Feb!I53</f>
        <v>84.9</v>
      </c>
      <c r="J53" s="49">
        <f t="shared" si="17"/>
        <v>-0.80923994038748137</v>
      </c>
      <c r="K53" s="49">
        <f t="shared" si="18"/>
        <v>-0.84923439340400475</v>
      </c>
      <c r="N53" s="80">
        <v>0.2</v>
      </c>
      <c r="O53" s="80">
        <f>N53+Feb!O53</f>
        <v>1.7</v>
      </c>
    </row>
    <row r="54" spans="1:15" x14ac:dyDescent="0.2">
      <c r="A54" s="52" t="s">
        <v>101</v>
      </c>
      <c r="B54" s="55">
        <v>12.4</v>
      </c>
      <c r="C54" s="55">
        <v>2.8</v>
      </c>
      <c r="D54" s="47">
        <v>10.8</v>
      </c>
      <c r="E54" s="49">
        <f t="shared" si="15"/>
        <v>3.4285714285714288</v>
      </c>
      <c r="F54" s="49">
        <f t="shared" si="16"/>
        <v>0.14814814814814814</v>
      </c>
      <c r="G54" s="55">
        <f>B54+Feb!G54</f>
        <v>15.4</v>
      </c>
      <c r="H54" s="55">
        <f>C54+Feb!H54</f>
        <v>32.6</v>
      </c>
      <c r="I54" s="55">
        <f>D54+Feb!I54</f>
        <v>38.299999999999997</v>
      </c>
      <c r="J54" s="49">
        <f t="shared" si="17"/>
        <v>-0.52760736196319025</v>
      </c>
      <c r="K54" s="49">
        <f t="shared" si="18"/>
        <v>-0.59791122715404699</v>
      </c>
      <c r="N54" s="80">
        <v>0.1</v>
      </c>
      <c r="O54" s="80">
        <f>N54+Feb!O54</f>
        <v>0.4</v>
      </c>
    </row>
    <row r="55" spans="1:15" x14ac:dyDescent="0.2">
      <c r="A55" s="52" t="s">
        <v>100</v>
      </c>
      <c r="B55" s="55">
        <v>0.7</v>
      </c>
      <c r="C55" s="55">
        <v>0.5</v>
      </c>
      <c r="D55" s="47">
        <v>2.5</v>
      </c>
      <c r="E55" s="49">
        <f t="shared" si="15"/>
        <v>0.39999999999999991</v>
      </c>
      <c r="F55" s="49">
        <f t="shared" si="16"/>
        <v>-0.72</v>
      </c>
      <c r="G55" s="55">
        <f>B55+Feb!G55</f>
        <v>1.1000000000000001</v>
      </c>
      <c r="H55" s="55">
        <f>C55+Feb!H55</f>
        <v>11.2</v>
      </c>
      <c r="I55" s="55">
        <f>D55+Feb!I55</f>
        <v>12.1</v>
      </c>
      <c r="J55" s="49">
        <f t="shared" si="17"/>
        <v>-0.9017857142857143</v>
      </c>
      <c r="K55" s="49">
        <f t="shared" si="18"/>
        <v>-0.90909090909090906</v>
      </c>
      <c r="N55" s="80"/>
      <c r="O55" s="80"/>
    </row>
    <row r="56" spans="1:15" x14ac:dyDescent="0.2">
      <c r="A56" s="52" t="s">
        <v>146</v>
      </c>
      <c r="B56" s="55">
        <v>0.3</v>
      </c>
      <c r="C56" s="55">
        <v>0.3</v>
      </c>
      <c r="D56" s="47">
        <v>0.8</v>
      </c>
      <c r="E56" s="49">
        <f t="shared" si="15"/>
        <v>0</v>
      </c>
      <c r="F56" s="49">
        <f t="shared" si="16"/>
        <v>-0.625</v>
      </c>
      <c r="G56" s="55">
        <f>B56+Feb!G56</f>
        <v>0.5</v>
      </c>
      <c r="H56" s="55">
        <f>C56+Feb!H56</f>
        <v>2.5999999999999996</v>
      </c>
      <c r="I56" s="55">
        <f>D56+Feb!I56</f>
        <v>2.9000000000000004</v>
      </c>
      <c r="J56" s="49">
        <f t="shared" si="17"/>
        <v>-0.80769230769230771</v>
      </c>
      <c r="K56" s="49">
        <f t="shared" si="18"/>
        <v>-0.82758620689655171</v>
      </c>
      <c r="N56" s="80"/>
      <c r="O56" s="80"/>
    </row>
    <row r="57" spans="1:15" x14ac:dyDescent="0.2">
      <c r="A57" s="51" t="s">
        <v>99</v>
      </c>
      <c r="B57" s="55">
        <v>0.1</v>
      </c>
      <c r="C57" s="55">
        <v>0.1</v>
      </c>
      <c r="D57" s="47">
        <v>0.2</v>
      </c>
      <c r="E57" s="49">
        <f t="shared" si="15"/>
        <v>0</v>
      </c>
      <c r="F57" s="49">
        <f t="shared" si="16"/>
        <v>-0.5</v>
      </c>
      <c r="G57" s="55">
        <f>B57+Feb!G57</f>
        <v>0.2</v>
      </c>
      <c r="H57" s="55">
        <f>C57+Feb!H57</f>
        <v>0.99999999999999989</v>
      </c>
      <c r="I57" s="55">
        <f>D57+Feb!I57</f>
        <v>1.0999999999999999</v>
      </c>
      <c r="J57" s="49">
        <f t="shared" si="17"/>
        <v>-0.79999999999999993</v>
      </c>
      <c r="K57" s="49">
        <f t="shared" si="18"/>
        <v>-0.81818181818181812</v>
      </c>
      <c r="N57" s="80"/>
      <c r="O57" s="80"/>
    </row>
    <row r="58" spans="1:15" x14ac:dyDescent="0.2">
      <c r="A58" s="52" t="s">
        <v>147</v>
      </c>
      <c r="B58" s="55">
        <v>0.2</v>
      </c>
      <c r="C58" s="55">
        <v>0.1</v>
      </c>
      <c r="D58" s="47">
        <v>0.6</v>
      </c>
      <c r="E58" s="49">
        <f t="shared" si="15"/>
        <v>1</v>
      </c>
      <c r="F58" s="49">
        <f t="shared" si="16"/>
        <v>-0.66666666666666663</v>
      </c>
      <c r="G58" s="55">
        <f>B58+Feb!G58</f>
        <v>0.30000000000000004</v>
      </c>
      <c r="H58" s="55">
        <f>C58+Feb!H58</f>
        <v>0.5</v>
      </c>
      <c r="I58" s="55">
        <f>D58+Feb!I58</f>
        <v>1.1000000000000001</v>
      </c>
      <c r="J58" s="49">
        <f t="shared" si="17"/>
        <v>-0.39999999999999991</v>
      </c>
      <c r="K58" s="49">
        <f t="shared" si="18"/>
        <v>-0.72727272727272729</v>
      </c>
      <c r="N58" s="80"/>
      <c r="O58" s="80"/>
    </row>
    <row r="59" spans="1:15" x14ac:dyDescent="0.2">
      <c r="A59" s="52" t="s">
        <v>98</v>
      </c>
      <c r="B59" s="55">
        <v>0.4</v>
      </c>
      <c r="C59" s="55">
        <v>0.2</v>
      </c>
      <c r="D59" s="47">
        <v>0.7</v>
      </c>
      <c r="E59" s="49">
        <f t="shared" si="15"/>
        <v>1</v>
      </c>
      <c r="F59" s="49">
        <f t="shared" si="16"/>
        <v>-0.42857142857142849</v>
      </c>
      <c r="G59" s="55">
        <f>B59+Feb!G59</f>
        <v>0.7</v>
      </c>
      <c r="H59" s="55">
        <f>C59+Feb!H59</f>
        <v>1.0999999999999999</v>
      </c>
      <c r="I59" s="55">
        <f>D59+Feb!I59</f>
        <v>1.7</v>
      </c>
      <c r="J59" s="49">
        <f t="shared" si="17"/>
        <v>-0.36363636363636365</v>
      </c>
      <c r="K59" s="49">
        <f>$G59/I59-1</f>
        <v>-0.58823529411764708</v>
      </c>
      <c r="N59" s="80"/>
      <c r="O59" s="80"/>
    </row>
    <row r="60" spans="1:15" x14ac:dyDescent="0.2">
      <c r="A60" s="52" t="s">
        <v>97</v>
      </c>
      <c r="B60" s="55">
        <v>0.1</v>
      </c>
      <c r="C60" s="55">
        <v>0.1</v>
      </c>
      <c r="D60" s="47">
        <v>0.8</v>
      </c>
      <c r="E60" s="49">
        <f t="shared" si="15"/>
        <v>0</v>
      </c>
      <c r="F60" s="49">
        <f t="shared" si="16"/>
        <v>-0.875</v>
      </c>
      <c r="G60" s="55">
        <f>B60+Feb!G60</f>
        <v>0.1</v>
      </c>
      <c r="H60" s="55">
        <f>C60+Feb!H60</f>
        <v>1.5</v>
      </c>
      <c r="I60" s="55">
        <f>D60+Feb!I60</f>
        <v>2.5</v>
      </c>
      <c r="J60" s="49">
        <f t="shared" si="17"/>
        <v>-0.93333333333333335</v>
      </c>
      <c r="K60" s="49">
        <f t="shared" si="18"/>
        <v>-0.96</v>
      </c>
      <c r="N60" s="80"/>
      <c r="O60" s="80"/>
    </row>
    <row r="61" spans="1:15" x14ac:dyDescent="0.2">
      <c r="A61" s="52" t="s">
        <v>96</v>
      </c>
      <c r="B61" s="55">
        <v>0.4</v>
      </c>
      <c r="C61" s="55">
        <v>1</v>
      </c>
      <c r="D61" s="47">
        <v>3.4</v>
      </c>
      <c r="E61" s="49">
        <f t="shared" si="15"/>
        <v>-0.6</v>
      </c>
      <c r="F61" s="49">
        <f t="shared" si="16"/>
        <v>-0.88235294117647056</v>
      </c>
      <c r="G61" s="55">
        <f>B61+Feb!G61</f>
        <v>0.60000000000000009</v>
      </c>
      <c r="H61" s="55">
        <f>C61+Feb!H61</f>
        <v>5.5</v>
      </c>
      <c r="I61" s="55">
        <f>D61+Feb!I61</f>
        <v>6.6999999999999993</v>
      </c>
      <c r="J61" s="49">
        <f t="shared" si="17"/>
        <v>-0.89090909090909087</v>
      </c>
      <c r="K61" s="49">
        <f t="shared" si="18"/>
        <v>-0.91044776119402981</v>
      </c>
      <c r="N61" s="80"/>
      <c r="O61" s="80"/>
    </row>
    <row r="62" spans="1:15" x14ac:dyDescent="0.2">
      <c r="A62" s="52" t="s">
        <v>95</v>
      </c>
      <c r="B62" s="55">
        <v>0.3</v>
      </c>
      <c r="C62" s="55">
        <v>0.4</v>
      </c>
      <c r="D62" s="47">
        <v>1.8</v>
      </c>
      <c r="E62" s="49">
        <f t="shared" si="15"/>
        <v>-0.25000000000000011</v>
      </c>
      <c r="F62" s="49">
        <f t="shared" si="16"/>
        <v>-0.83333333333333337</v>
      </c>
      <c r="G62" s="55">
        <f>B62+Feb!G62</f>
        <v>0.4</v>
      </c>
      <c r="H62" s="55">
        <f>C62+Feb!H62</f>
        <v>4.2</v>
      </c>
      <c r="I62" s="55">
        <f>D62+Feb!I62</f>
        <v>5.3</v>
      </c>
      <c r="J62" s="49">
        <f t="shared" si="17"/>
        <v>-0.90476190476190477</v>
      </c>
      <c r="K62" s="49">
        <f t="shared" si="18"/>
        <v>-0.92452830188679247</v>
      </c>
      <c r="N62" s="80"/>
      <c r="O62" s="80"/>
    </row>
    <row r="63" spans="1:15" x14ac:dyDescent="0.2">
      <c r="A63" s="51"/>
      <c r="B63" s="55"/>
      <c r="C63" s="55"/>
      <c r="D63" s="47"/>
      <c r="E63" s="49"/>
      <c r="F63" s="49"/>
      <c r="G63" s="55"/>
      <c r="H63" s="55"/>
      <c r="I63" s="55"/>
      <c r="J63" s="49"/>
      <c r="K63" s="49"/>
      <c r="N63" s="80"/>
      <c r="O63" s="80"/>
    </row>
    <row r="64" spans="1:15" x14ac:dyDescent="0.2">
      <c r="A64" s="52" t="s">
        <v>92</v>
      </c>
      <c r="B64" s="55">
        <v>1.2</v>
      </c>
      <c r="C64" s="55">
        <v>3.6</v>
      </c>
      <c r="D64" s="47">
        <v>18.399999999999999</v>
      </c>
      <c r="E64" s="49">
        <f t="shared" ref="E64:E72" si="19">B64/C64-1</f>
        <v>-0.66666666666666674</v>
      </c>
      <c r="F64" s="49">
        <f t="shared" ref="F64:F73" si="20">$B64/D64-1</f>
        <v>-0.93478260869565222</v>
      </c>
      <c r="G64" s="55">
        <f>B64+Feb!G64</f>
        <v>1.9</v>
      </c>
      <c r="H64" s="55">
        <f>C64+Feb!H64</f>
        <v>45</v>
      </c>
      <c r="I64" s="55">
        <f>D64+Feb!I64</f>
        <v>58.699999999999996</v>
      </c>
      <c r="J64" s="49">
        <f t="shared" ref="J64:J72" si="21">G64/H64-1</f>
        <v>-0.95777777777777773</v>
      </c>
      <c r="K64" s="49">
        <f t="shared" ref="K64:K73" si="22">$G64/I64-1</f>
        <v>-0.96763202725724018</v>
      </c>
      <c r="N64" s="80"/>
      <c r="O64" s="80"/>
    </row>
    <row r="65" spans="1:15" x14ac:dyDescent="0.2">
      <c r="A65" s="52" t="s">
        <v>91</v>
      </c>
      <c r="B65" s="55">
        <v>1</v>
      </c>
      <c r="C65" s="55">
        <v>1.2</v>
      </c>
      <c r="D65" s="47">
        <v>5.2</v>
      </c>
      <c r="E65" s="49">
        <f t="shared" si="19"/>
        <v>-0.16666666666666663</v>
      </c>
      <c r="F65" s="49">
        <f t="shared" si="20"/>
        <v>-0.80769230769230771</v>
      </c>
      <c r="G65" s="55">
        <f>B65+Feb!G65</f>
        <v>1.4</v>
      </c>
      <c r="H65" s="55">
        <f>C65+Feb!H65</f>
        <v>9.1999999999999993</v>
      </c>
      <c r="I65" s="55">
        <f>D65+Feb!I65</f>
        <v>12.600000000000001</v>
      </c>
      <c r="J65" s="49">
        <f t="shared" si="21"/>
        <v>-0.84782608695652173</v>
      </c>
      <c r="K65" s="49">
        <f t="shared" si="22"/>
        <v>-0.88888888888888895</v>
      </c>
      <c r="N65" s="80"/>
      <c r="O65" s="80"/>
    </row>
    <row r="66" spans="1:15" x14ac:dyDescent="0.2">
      <c r="A66" s="56" t="s">
        <v>90</v>
      </c>
      <c r="B66" s="55">
        <v>0.3</v>
      </c>
      <c r="C66" s="55">
        <v>0.3</v>
      </c>
      <c r="D66" s="47">
        <v>1.7</v>
      </c>
      <c r="E66" s="49">
        <f t="shared" si="19"/>
        <v>0</v>
      </c>
      <c r="F66" s="49">
        <f t="shared" si="20"/>
        <v>-0.82352941176470584</v>
      </c>
      <c r="G66" s="55">
        <f>B66+Feb!G66</f>
        <v>0.4</v>
      </c>
      <c r="H66" s="55">
        <f>C66+Feb!H66</f>
        <v>1.9000000000000001</v>
      </c>
      <c r="I66" s="55">
        <f>D66+Feb!I66</f>
        <v>3</v>
      </c>
      <c r="J66" s="49">
        <f t="shared" si="21"/>
        <v>-0.78947368421052633</v>
      </c>
      <c r="K66" s="49">
        <f t="shared" si="22"/>
        <v>-0.8666666666666667</v>
      </c>
      <c r="N66" s="80"/>
      <c r="O66" s="80"/>
    </row>
    <row r="67" spans="1:15" x14ac:dyDescent="0.2">
      <c r="A67" s="52" t="s">
        <v>4</v>
      </c>
      <c r="B67" s="55">
        <v>0.1</v>
      </c>
      <c r="C67" s="55">
        <v>0</v>
      </c>
      <c r="D67" s="47">
        <v>0.6</v>
      </c>
      <c r="E67" s="49"/>
      <c r="F67" s="49">
        <f t="shared" si="20"/>
        <v>-0.83333333333333326</v>
      </c>
      <c r="G67" s="55">
        <f>B67+Feb!G67</f>
        <v>0.1</v>
      </c>
      <c r="H67" s="55">
        <f>C67+Feb!H67</f>
        <v>0.8</v>
      </c>
      <c r="I67" s="55">
        <f>D67+Feb!I67</f>
        <v>1.2999999999999998</v>
      </c>
      <c r="J67" s="49">
        <f t="shared" si="21"/>
        <v>-0.875</v>
      </c>
      <c r="K67" s="49">
        <f t="shared" si="22"/>
        <v>-0.92307692307692302</v>
      </c>
      <c r="N67" s="80"/>
      <c r="O67" s="80"/>
    </row>
    <row r="68" spans="1:15" x14ac:dyDescent="0.2">
      <c r="A68" s="52" t="s">
        <v>3</v>
      </c>
      <c r="B68" s="55">
        <v>0.2</v>
      </c>
      <c r="C68" s="55">
        <v>0.1</v>
      </c>
      <c r="D68" s="47">
        <v>1</v>
      </c>
      <c r="E68" s="49">
        <f t="shared" si="19"/>
        <v>1</v>
      </c>
      <c r="F68" s="49">
        <f t="shared" si="20"/>
        <v>-0.8</v>
      </c>
      <c r="G68" s="55">
        <f>B68+Feb!G68</f>
        <v>0.4</v>
      </c>
      <c r="H68" s="55">
        <f>C68+Feb!H68</f>
        <v>2</v>
      </c>
      <c r="I68" s="55">
        <f>D68+Feb!I68</f>
        <v>2.8</v>
      </c>
      <c r="J68" s="49">
        <f t="shared" si="21"/>
        <v>-0.8</v>
      </c>
      <c r="K68" s="49">
        <f t="shared" si="22"/>
        <v>-0.8571428571428571</v>
      </c>
      <c r="N68" s="80"/>
      <c r="O68" s="80"/>
    </row>
    <row r="69" spans="1:15" x14ac:dyDescent="0.2">
      <c r="A69" s="52" t="s">
        <v>89</v>
      </c>
      <c r="B69" s="55">
        <v>1.7</v>
      </c>
      <c r="C69" s="55">
        <v>2</v>
      </c>
      <c r="D69" s="47">
        <v>13.5</v>
      </c>
      <c r="E69" s="49">
        <f t="shared" si="19"/>
        <v>-0.15000000000000002</v>
      </c>
      <c r="F69" s="49">
        <f t="shared" si="20"/>
        <v>-0.87407407407407411</v>
      </c>
      <c r="G69" s="55">
        <f>B69+Feb!G69</f>
        <v>2.2999999999999998</v>
      </c>
      <c r="H69" s="55">
        <f>C69+Feb!H69</f>
        <v>24.3</v>
      </c>
      <c r="I69" s="55">
        <f>D69+Feb!I69</f>
        <v>36.200000000000003</v>
      </c>
      <c r="J69" s="49">
        <f t="shared" si="21"/>
        <v>-0.90534979423868311</v>
      </c>
      <c r="K69" s="49">
        <f t="shared" si="22"/>
        <v>-0.93646408839779005</v>
      </c>
      <c r="N69" s="80"/>
      <c r="O69" s="80"/>
    </row>
    <row r="70" spans="1:15" x14ac:dyDescent="0.2">
      <c r="A70" s="52" t="s">
        <v>82</v>
      </c>
      <c r="B70" s="55">
        <v>2</v>
      </c>
      <c r="C70" s="55">
        <v>1</v>
      </c>
      <c r="D70" s="47">
        <v>4</v>
      </c>
      <c r="E70" s="49">
        <f t="shared" si="19"/>
        <v>1</v>
      </c>
      <c r="F70" s="49">
        <f t="shared" si="20"/>
        <v>-0.5</v>
      </c>
      <c r="G70" s="55">
        <f>B70+Feb!G70</f>
        <v>3.5</v>
      </c>
      <c r="H70" s="55">
        <f>C70+Feb!H70</f>
        <v>7.1999999999999993</v>
      </c>
      <c r="I70" s="55">
        <f>D70+Feb!I70</f>
        <v>8.9</v>
      </c>
      <c r="J70" s="49">
        <f t="shared" si="21"/>
        <v>-0.51388888888888884</v>
      </c>
      <c r="K70" s="49">
        <f t="shared" si="22"/>
        <v>-0.6067415730337079</v>
      </c>
      <c r="N70" s="80"/>
      <c r="O70" s="80"/>
    </row>
    <row r="71" spans="1:15" x14ac:dyDescent="0.2">
      <c r="A71" s="52" t="s">
        <v>94</v>
      </c>
      <c r="B71" s="55">
        <v>1.5</v>
      </c>
      <c r="C71" s="55">
        <v>1.1000000000000001</v>
      </c>
      <c r="D71" s="47">
        <v>4.8</v>
      </c>
      <c r="E71" s="49">
        <f t="shared" si="19"/>
        <v>0.36363636363636354</v>
      </c>
      <c r="F71" s="49">
        <f t="shared" si="20"/>
        <v>-0.6875</v>
      </c>
      <c r="G71" s="55">
        <f>B71+Feb!G71</f>
        <v>2.1</v>
      </c>
      <c r="H71" s="55">
        <f>C71+Feb!H71</f>
        <v>7.7999999999999989</v>
      </c>
      <c r="I71" s="55">
        <f>D71+Feb!I71</f>
        <v>10.199999999999999</v>
      </c>
      <c r="J71" s="49">
        <f t="shared" si="21"/>
        <v>-0.73076923076923073</v>
      </c>
      <c r="K71" s="49">
        <f t="shared" si="22"/>
        <v>-0.79411764705882348</v>
      </c>
      <c r="N71" s="80"/>
      <c r="O71" s="80"/>
    </row>
    <row r="72" spans="1:15" x14ac:dyDescent="0.2">
      <c r="A72" s="52" t="s">
        <v>87</v>
      </c>
      <c r="B72" s="55">
        <v>0.5</v>
      </c>
      <c r="C72" s="55">
        <v>0.7</v>
      </c>
      <c r="D72" s="47">
        <v>2.9</v>
      </c>
      <c r="E72" s="49">
        <f t="shared" si="19"/>
        <v>-0.2857142857142857</v>
      </c>
      <c r="F72" s="49">
        <f t="shared" si="20"/>
        <v>-0.82758620689655171</v>
      </c>
      <c r="G72" s="55">
        <f>B72+Feb!G72</f>
        <v>0.7</v>
      </c>
      <c r="H72" s="55">
        <f>C72+Feb!H72</f>
        <v>4.5999999999999996</v>
      </c>
      <c r="I72" s="55">
        <f>D72+Feb!I72</f>
        <v>6.3000000000000007</v>
      </c>
      <c r="J72" s="49">
        <f t="shared" si="21"/>
        <v>-0.84782608695652173</v>
      </c>
      <c r="K72" s="49">
        <f t="shared" si="22"/>
        <v>-0.88888888888888895</v>
      </c>
      <c r="N72" s="80"/>
      <c r="O72" s="80"/>
    </row>
    <row r="73" spans="1:15" x14ac:dyDescent="0.2">
      <c r="A73" s="52" t="s">
        <v>93</v>
      </c>
      <c r="B73" s="55">
        <v>1.1000000000000001</v>
      </c>
      <c r="C73" s="55">
        <v>0.4</v>
      </c>
      <c r="D73" s="47">
        <v>3.3</v>
      </c>
      <c r="E73" s="49">
        <f>B73/C73-1</f>
        <v>1.75</v>
      </c>
      <c r="F73" s="49">
        <f t="shared" si="20"/>
        <v>-0.66666666666666663</v>
      </c>
      <c r="G73" s="55">
        <f>B73+Feb!G73</f>
        <v>1.6</v>
      </c>
      <c r="H73" s="55">
        <f>C73+Feb!H73</f>
        <v>9.3000000000000007</v>
      </c>
      <c r="I73" s="55">
        <f>D73+Feb!I73</f>
        <v>9.5</v>
      </c>
      <c r="J73" s="49">
        <f>G73/H73-1</f>
        <v>-0.82795698924731187</v>
      </c>
      <c r="K73" s="49">
        <f t="shared" si="22"/>
        <v>-0.83157894736842108</v>
      </c>
      <c r="N73" s="80"/>
      <c r="O73" s="80"/>
    </row>
    <row r="74" spans="1:15" x14ac:dyDescent="0.2">
      <c r="A74" s="51"/>
      <c r="B74" s="55"/>
      <c r="C74" s="55"/>
      <c r="D74" s="47"/>
      <c r="E74" s="49"/>
      <c r="F74" s="49"/>
      <c r="G74" s="55"/>
      <c r="H74" s="55"/>
      <c r="I74" s="55"/>
      <c r="J74" s="49"/>
      <c r="K74" s="49"/>
      <c r="N74" s="80"/>
      <c r="O74" s="80"/>
    </row>
    <row r="75" spans="1:15" x14ac:dyDescent="0.2">
      <c r="A75" s="50" t="s">
        <v>62</v>
      </c>
      <c r="B75" s="55">
        <v>65.8</v>
      </c>
      <c r="C75" s="55">
        <v>26.6</v>
      </c>
      <c r="D75" s="47">
        <v>113.7</v>
      </c>
      <c r="E75" s="49">
        <f t="shared" ref="E75:E78" si="23">B75/C75-1</f>
        <v>1.4736842105263155</v>
      </c>
      <c r="F75" s="49">
        <f>$B75/D75-1</f>
        <v>-0.42128408091468783</v>
      </c>
      <c r="G75" s="55">
        <f>B75+Feb!G75</f>
        <v>101.6</v>
      </c>
      <c r="H75" s="55">
        <f>C75+Feb!H75</f>
        <v>212.2</v>
      </c>
      <c r="I75" s="55">
        <f>D75+Feb!I75</f>
        <v>282.3</v>
      </c>
      <c r="J75" s="49">
        <f t="shared" ref="J75:J78" si="24">G75/H75-1</f>
        <v>-0.52120640904806792</v>
      </c>
      <c r="K75" s="49">
        <f t="shared" ref="K75:K78" si="25">$G75/I75-1</f>
        <v>-0.64009918526390375</v>
      </c>
      <c r="N75" s="80">
        <v>0.5</v>
      </c>
      <c r="O75" s="80">
        <f>N75+Feb!O75</f>
        <v>17.8</v>
      </c>
    </row>
    <row r="76" spans="1:15" x14ac:dyDescent="0.2">
      <c r="A76" s="52" t="s">
        <v>312</v>
      </c>
      <c r="B76" s="55">
        <v>53.1</v>
      </c>
      <c r="C76" s="55">
        <v>21</v>
      </c>
      <c r="D76" s="47">
        <v>89</v>
      </c>
      <c r="E76" s="49">
        <f t="shared" si="23"/>
        <v>1.5285714285714285</v>
      </c>
      <c r="F76" s="49">
        <f>$B76/D76-1</f>
        <v>-0.40337078651685387</v>
      </c>
      <c r="G76" s="55">
        <f>B76+Feb!G76</f>
        <v>81.900000000000006</v>
      </c>
      <c r="H76" s="55">
        <f>C76+Feb!H76</f>
        <v>161.5</v>
      </c>
      <c r="I76" s="82">
        <f>D76+Feb!I76</f>
        <v>216.9</v>
      </c>
      <c r="J76" s="49">
        <f t="shared" si="24"/>
        <v>-0.49287925696594426</v>
      </c>
      <c r="K76" s="49">
        <f t="shared" si="25"/>
        <v>-0.62240663900414939</v>
      </c>
      <c r="N76" s="80">
        <v>0.4</v>
      </c>
      <c r="O76" s="80">
        <f>N76+Feb!O76</f>
        <v>13.3</v>
      </c>
    </row>
    <row r="77" spans="1:15" x14ac:dyDescent="0.2">
      <c r="A77" s="52" t="s">
        <v>103</v>
      </c>
      <c r="B77" s="55">
        <v>2.2000000000000002</v>
      </c>
      <c r="C77" s="55">
        <v>0.7</v>
      </c>
      <c r="D77" s="47">
        <v>3.2</v>
      </c>
      <c r="E77" s="49">
        <f t="shared" si="23"/>
        <v>2.1428571428571432</v>
      </c>
      <c r="F77" s="49">
        <f>$B77/D77-1</f>
        <v>-0.3125</v>
      </c>
      <c r="G77" s="55">
        <f>B77+Feb!G77</f>
        <v>2.9000000000000004</v>
      </c>
      <c r="H77" s="55">
        <f>C77+Feb!H77</f>
        <v>5.4</v>
      </c>
      <c r="I77" s="55">
        <f>D77+Feb!I77</f>
        <v>7.2</v>
      </c>
      <c r="J77" s="49">
        <f t="shared" si="24"/>
        <v>-0.46296296296296291</v>
      </c>
      <c r="K77" s="49">
        <f t="shared" si="25"/>
        <v>-0.59722222222222221</v>
      </c>
      <c r="N77" s="80"/>
      <c r="O77" s="80"/>
    </row>
    <row r="78" spans="1:15" x14ac:dyDescent="0.2">
      <c r="A78" s="52" t="s">
        <v>102</v>
      </c>
      <c r="B78" s="55">
        <v>2.9</v>
      </c>
      <c r="C78" s="55">
        <v>2</v>
      </c>
      <c r="D78" s="47">
        <v>8.6999999999999993</v>
      </c>
      <c r="E78" s="49">
        <f t="shared" si="23"/>
        <v>0.44999999999999996</v>
      </c>
      <c r="F78" s="49">
        <f>$B78/D78-1</f>
        <v>-0.66666666666666663</v>
      </c>
      <c r="G78" s="55">
        <f>B78+Feb!G78</f>
        <v>4.4000000000000004</v>
      </c>
      <c r="H78" s="55">
        <f>C78+Feb!H78</f>
        <v>12.8</v>
      </c>
      <c r="I78" s="55">
        <f>D78+Feb!I78</f>
        <v>19.899999999999999</v>
      </c>
      <c r="J78" s="49">
        <f t="shared" si="24"/>
        <v>-0.65625</v>
      </c>
      <c r="K78" s="49">
        <f t="shared" si="25"/>
        <v>-0.77889447236180898</v>
      </c>
      <c r="N78" s="80"/>
      <c r="O78" s="80"/>
    </row>
    <row r="79" spans="1:15" x14ac:dyDescent="0.2">
      <c r="A79" s="51"/>
      <c r="B79" s="55"/>
      <c r="C79" s="55"/>
      <c r="D79" s="47"/>
      <c r="E79" s="49"/>
      <c r="F79" s="49"/>
      <c r="G79" s="55"/>
      <c r="H79" s="55"/>
      <c r="I79" s="55"/>
      <c r="J79" s="49"/>
      <c r="K79" s="49"/>
      <c r="N79" s="80"/>
      <c r="O79" s="80"/>
    </row>
    <row r="80" spans="1:15" x14ac:dyDescent="0.2">
      <c r="A80" s="50" t="s">
        <v>313</v>
      </c>
      <c r="B80" s="55">
        <v>3</v>
      </c>
      <c r="C80" s="55">
        <v>1.1000000000000001</v>
      </c>
      <c r="D80" s="47">
        <v>5</v>
      </c>
      <c r="E80" s="49">
        <f t="shared" ref="E80:E86" si="26">B80/C80-1</f>
        <v>1.7272727272727271</v>
      </c>
      <c r="F80" s="49">
        <f t="shared" ref="F80:F86" si="27">$B80/D80-1</f>
        <v>-0.4</v>
      </c>
      <c r="G80" s="55">
        <f>B80+Feb!G80</f>
        <v>4.2</v>
      </c>
      <c r="H80" s="55">
        <f>C80+Feb!H80</f>
        <v>6.1999999999999993</v>
      </c>
      <c r="I80" s="55">
        <f>D80+Feb!I80</f>
        <v>9.3000000000000007</v>
      </c>
      <c r="J80" s="49">
        <f t="shared" ref="J80:J86" si="28">G80/H80-1</f>
        <v>-0.32258064516129026</v>
      </c>
      <c r="K80" s="49">
        <f t="shared" ref="K80:K90" si="29">$G80/I80-1</f>
        <v>-0.54838709677419351</v>
      </c>
      <c r="N80" s="80"/>
      <c r="O80" s="80"/>
    </row>
    <row r="81" spans="1:15" x14ac:dyDescent="0.2">
      <c r="A81" s="50" t="s">
        <v>314</v>
      </c>
      <c r="B81" s="55">
        <v>6.7</v>
      </c>
      <c r="C81" s="55">
        <v>1.1000000000000001</v>
      </c>
      <c r="D81" s="47">
        <v>5</v>
      </c>
      <c r="E81" s="49">
        <f t="shared" si="26"/>
        <v>5.0909090909090908</v>
      </c>
      <c r="F81" s="49">
        <f t="shared" si="27"/>
        <v>0.34000000000000008</v>
      </c>
      <c r="G81" s="55">
        <f>B81+Feb!G81</f>
        <v>10.9</v>
      </c>
      <c r="H81" s="55">
        <f>C81+Feb!H81</f>
        <v>25.6</v>
      </c>
      <c r="I81" s="55">
        <f>D81+Feb!I81</f>
        <v>26.299999999999997</v>
      </c>
      <c r="J81" s="49">
        <f t="shared" si="28"/>
        <v>-0.57421875</v>
      </c>
      <c r="K81" s="49">
        <f t="shared" si="29"/>
        <v>-0.58555133079847899</v>
      </c>
      <c r="N81" s="80"/>
      <c r="O81" s="80"/>
    </row>
    <row r="82" spans="1:15" x14ac:dyDescent="0.2">
      <c r="A82" s="52" t="s">
        <v>148</v>
      </c>
      <c r="B82" s="55">
        <v>0.2</v>
      </c>
      <c r="C82" s="55">
        <v>0.1</v>
      </c>
      <c r="D82" s="47">
        <v>0.3</v>
      </c>
      <c r="E82" s="49">
        <f t="shared" si="26"/>
        <v>1</v>
      </c>
      <c r="F82" s="49">
        <f t="shared" si="27"/>
        <v>-0.33333333333333326</v>
      </c>
      <c r="G82" s="55">
        <f>B82+Feb!G82</f>
        <v>0.30000000000000004</v>
      </c>
      <c r="H82" s="55">
        <f>C82+Feb!H82</f>
        <v>0.6</v>
      </c>
      <c r="I82" s="55">
        <f>D82+Feb!I82</f>
        <v>1</v>
      </c>
      <c r="J82" s="49">
        <f t="shared" si="28"/>
        <v>-0.49999999999999989</v>
      </c>
      <c r="K82" s="49">
        <f t="shared" si="29"/>
        <v>-0.7</v>
      </c>
      <c r="N82" s="80"/>
      <c r="O82" s="80"/>
    </row>
    <row r="83" spans="1:15" x14ac:dyDescent="0.2">
      <c r="A83" s="52" t="s">
        <v>104</v>
      </c>
      <c r="B83" s="55">
        <v>1.2</v>
      </c>
      <c r="C83" s="55">
        <v>0.4</v>
      </c>
      <c r="D83" s="47">
        <v>2</v>
      </c>
      <c r="E83" s="49">
        <f t="shared" si="26"/>
        <v>1.9999999999999996</v>
      </c>
      <c r="F83" s="49">
        <f t="shared" si="27"/>
        <v>-0.4</v>
      </c>
      <c r="G83" s="55">
        <f>B83+Feb!G83</f>
        <v>2.2999999999999998</v>
      </c>
      <c r="H83" s="55">
        <f>C83+Feb!H83</f>
        <v>7.8000000000000007</v>
      </c>
      <c r="I83" s="55">
        <f>D83+Feb!I83</f>
        <v>9.3000000000000007</v>
      </c>
      <c r="J83" s="49">
        <f t="shared" si="28"/>
        <v>-0.70512820512820518</v>
      </c>
      <c r="K83" s="49">
        <f t="shared" si="29"/>
        <v>-0.75268817204301075</v>
      </c>
      <c r="N83" s="80"/>
      <c r="O83" s="80"/>
    </row>
    <row r="84" spans="1:15" x14ac:dyDescent="0.2">
      <c r="A84" s="52" t="s">
        <v>105</v>
      </c>
      <c r="B84" s="55">
        <v>3.4</v>
      </c>
      <c r="C84" s="55">
        <v>1.1000000000000001</v>
      </c>
      <c r="D84" s="47">
        <v>5.8</v>
      </c>
      <c r="E84" s="49">
        <f t="shared" si="26"/>
        <v>2.0909090909090904</v>
      </c>
      <c r="F84" s="49">
        <f t="shared" si="27"/>
        <v>-0.41379310344827591</v>
      </c>
      <c r="G84" s="55">
        <f>B84+Feb!G84</f>
        <v>5.0999999999999996</v>
      </c>
      <c r="H84" s="55">
        <f>C84+Feb!H84</f>
        <v>12.799999999999999</v>
      </c>
      <c r="I84" s="55">
        <f>D84+Feb!I84</f>
        <v>14.600000000000001</v>
      </c>
      <c r="J84" s="49">
        <f t="shared" si="28"/>
        <v>-0.6015625</v>
      </c>
      <c r="K84" s="49">
        <f t="shared" si="29"/>
        <v>-0.65068493150684936</v>
      </c>
      <c r="N84" s="80"/>
      <c r="O84" s="80"/>
    </row>
    <row r="85" spans="1:15" x14ac:dyDescent="0.2">
      <c r="A85" s="52" t="s">
        <v>106</v>
      </c>
      <c r="B85" s="55">
        <v>0.3</v>
      </c>
      <c r="C85" s="55">
        <v>0.3</v>
      </c>
      <c r="D85" s="47">
        <v>0.7</v>
      </c>
      <c r="E85" s="49">
        <f t="shared" si="26"/>
        <v>0</v>
      </c>
      <c r="F85" s="49">
        <f t="shared" si="27"/>
        <v>-0.5714285714285714</v>
      </c>
      <c r="G85" s="55">
        <f>B85+Feb!G85</f>
        <v>0.6</v>
      </c>
      <c r="H85" s="55">
        <f>C85+Feb!H85</f>
        <v>2.8999999999999995</v>
      </c>
      <c r="I85" s="55">
        <f>D85+Feb!I85</f>
        <v>3.2</v>
      </c>
      <c r="J85" s="49">
        <f t="shared" si="28"/>
        <v>-0.7931034482758621</v>
      </c>
      <c r="K85" s="49">
        <f t="shared" si="29"/>
        <v>-0.8125</v>
      </c>
      <c r="N85" s="80"/>
      <c r="O85" s="80"/>
    </row>
    <row r="86" spans="1:15" x14ac:dyDescent="0.2">
      <c r="A86" s="52" t="s">
        <v>107</v>
      </c>
      <c r="B86" s="55">
        <v>0.9</v>
      </c>
      <c r="C86" s="55">
        <v>0.3</v>
      </c>
      <c r="D86" s="47">
        <v>1.1000000000000001</v>
      </c>
      <c r="E86" s="49">
        <f t="shared" si="26"/>
        <v>2</v>
      </c>
      <c r="F86" s="49">
        <f t="shared" si="27"/>
        <v>-0.18181818181818188</v>
      </c>
      <c r="G86" s="55">
        <f>B86+Feb!G86</f>
        <v>1.3</v>
      </c>
      <c r="H86" s="55">
        <f>C86+Feb!H86</f>
        <v>2.5</v>
      </c>
      <c r="I86" s="55">
        <f>D86+Feb!I86</f>
        <v>2.9000000000000004</v>
      </c>
      <c r="J86" s="49">
        <f t="shared" si="28"/>
        <v>-0.48</v>
      </c>
      <c r="K86" s="49">
        <f t="shared" si="29"/>
        <v>-0.55172413793103448</v>
      </c>
      <c r="N86" s="80"/>
      <c r="O86" s="80"/>
    </row>
    <row r="87" spans="1:15" x14ac:dyDescent="0.2">
      <c r="A87" s="51"/>
      <c r="B87" s="55"/>
      <c r="C87" s="55"/>
      <c r="D87" s="47"/>
      <c r="E87" s="49"/>
      <c r="F87" s="49"/>
      <c r="G87" s="55"/>
      <c r="H87" s="55"/>
      <c r="I87" s="55"/>
      <c r="J87" s="49"/>
      <c r="K87" s="49"/>
      <c r="N87" s="80"/>
      <c r="O87" s="80"/>
    </row>
    <row r="88" spans="1:15" x14ac:dyDescent="0.2">
      <c r="A88" s="50" t="s">
        <v>73</v>
      </c>
      <c r="B88" s="55">
        <v>0.9</v>
      </c>
      <c r="C88" s="55">
        <v>0.6</v>
      </c>
      <c r="D88" s="47">
        <v>3.3</v>
      </c>
      <c r="E88" s="49">
        <f t="shared" ref="E88:E90" si="30">B88/C88-1</f>
        <v>0.5</v>
      </c>
      <c r="F88" s="49">
        <f>$B88/D88-1</f>
        <v>-0.72727272727272729</v>
      </c>
      <c r="G88" s="55">
        <f>B88+Feb!G88</f>
        <v>1.4</v>
      </c>
      <c r="H88" s="55">
        <f>C88+Feb!H88</f>
        <v>6.6</v>
      </c>
      <c r="I88" s="55">
        <f>D88+Feb!I88</f>
        <v>9</v>
      </c>
      <c r="J88" s="49">
        <f t="shared" ref="J88:J90" si="31">G88/H88-1</f>
        <v>-0.78787878787878785</v>
      </c>
      <c r="K88" s="49">
        <f t="shared" si="29"/>
        <v>-0.84444444444444444</v>
      </c>
      <c r="N88" s="80"/>
      <c r="O88" s="80"/>
    </row>
    <row r="89" spans="1:15" x14ac:dyDescent="0.2">
      <c r="A89" s="52" t="s">
        <v>126</v>
      </c>
      <c r="B89" s="55">
        <v>0.8</v>
      </c>
      <c r="C89" s="55">
        <v>0.5</v>
      </c>
      <c r="D89" s="47">
        <v>2.8</v>
      </c>
      <c r="E89" s="49">
        <f t="shared" si="30"/>
        <v>0.60000000000000009</v>
      </c>
      <c r="F89" s="49">
        <f>$B89/D89-1</f>
        <v>-0.71428571428571419</v>
      </c>
      <c r="G89" s="55">
        <f>B89+Feb!G89</f>
        <v>1.3</v>
      </c>
      <c r="H89" s="55">
        <f>C89+Feb!H89</f>
        <v>5.9</v>
      </c>
      <c r="I89" s="55">
        <f>D89+Feb!I89</f>
        <v>7.7</v>
      </c>
      <c r="J89" s="49">
        <f t="shared" si="31"/>
        <v>-0.77966101694915257</v>
      </c>
      <c r="K89" s="49">
        <f t="shared" si="29"/>
        <v>-0.83116883116883122</v>
      </c>
      <c r="N89" s="80"/>
      <c r="O89" s="80"/>
    </row>
    <row r="90" spans="1:15" x14ac:dyDescent="0.2">
      <c r="A90" s="52" t="s">
        <v>127</v>
      </c>
      <c r="B90" s="55">
        <v>0.1</v>
      </c>
      <c r="C90" s="55">
        <v>0.1</v>
      </c>
      <c r="D90" s="47">
        <v>0.5</v>
      </c>
      <c r="E90" s="49">
        <f t="shared" si="30"/>
        <v>0</v>
      </c>
      <c r="F90" s="49">
        <f>$B90/D90-1</f>
        <v>-0.8</v>
      </c>
      <c r="G90" s="55">
        <f>B90+Feb!G90</f>
        <v>0.1</v>
      </c>
      <c r="H90" s="55">
        <f>C90+Feb!H90</f>
        <v>0.6</v>
      </c>
      <c r="I90" s="55">
        <f>D90+Feb!I90</f>
        <v>1.1000000000000001</v>
      </c>
      <c r="J90" s="49">
        <f t="shared" si="31"/>
        <v>-0.83333333333333326</v>
      </c>
      <c r="K90" s="49">
        <f t="shared" si="29"/>
        <v>-0.90909090909090906</v>
      </c>
      <c r="N90" s="80"/>
      <c r="O90" s="80"/>
    </row>
  </sheetData>
  <mergeCells count="6">
    <mergeCell ref="N8:O8"/>
    <mergeCell ref="A7:A8"/>
    <mergeCell ref="B7:D7"/>
    <mergeCell ref="E7:F7"/>
    <mergeCell ref="G7:I7"/>
    <mergeCell ref="J7:K7"/>
  </mergeCells>
  <conditionalFormatting sqref="A9:F90 N9:N90">
    <cfRule type="containsBlanks" dxfId="48" priority="7">
      <formula>LEN(TRIM(A9))=0</formula>
    </cfRule>
  </conditionalFormatting>
  <conditionalFormatting sqref="E9:F90">
    <cfRule type="cellIs" dxfId="47" priority="5" operator="lessThan">
      <formula>0</formula>
    </cfRule>
    <cfRule type="cellIs" dxfId="46" priority="6" operator="greaterThan">
      <formula>0</formula>
    </cfRule>
  </conditionalFormatting>
  <conditionalFormatting sqref="O9:O90">
    <cfRule type="containsBlanks" dxfId="45" priority="1">
      <formula>LEN(TRIM(O9))=0</formula>
    </cfRule>
  </conditionalFormatting>
  <conditionalFormatting sqref="J9:K90">
    <cfRule type="cellIs" dxfId="44" priority="2" operator="lessThan">
      <formula>0</formula>
    </cfRule>
    <cfRule type="cellIs" dxfId="43" priority="3" operator="greaterThan">
      <formula>0</formula>
    </cfRule>
  </conditionalFormatting>
  <conditionalFormatting sqref="G9:K90">
    <cfRule type="containsBlanks" dxfId="42" priority="4">
      <formula>LEN(TRIM(G9))=0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Y90"/>
  <sheetViews>
    <sheetView zoomScaleNormal="100" workbookViewId="0">
      <selection activeCell="C9" sqref="C9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8" style="43" bestFit="1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135</v>
      </c>
      <c r="C7" s="227"/>
      <c r="D7" s="78" t="s">
        <v>315</v>
      </c>
      <c r="E7" s="230" t="str">
        <f>CONCATENATE("January-",B7)</f>
        <v>January-April</v>
      </c>
      <c r="F7" s="230"/>
      <c r="G7" s="79" t="s">
        <v>315</v>
      </c>
      <c r="H7" s="44"/>
      <c r="I7" s="44"/>
      <c r="J7" s="81" t="s">
        <v>135</v>
      </c>
      <c r="K7" s="81" t="s">
        <v>321</v>
      </c>
      <c r="L7" s="44"/>
      <c r="M7" s="44"/>
      <c r="N7" s="44"/>
      <c r="O7" s="44" t="s">
        <v>316</v>
      </c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50" t="s">
        <v>128</v>
      </c>
      <c r="B9" s="55">
        <v>209.9</v>
      </c>
      <c r="C9" s="55">
        <v>404.9</v>
      </c>
      <c r="D9" s="49">
        <f>$B9/C9-1</f>
        <v>-0.48160039515929853</v>
      </c>
      <c r="E9" s="55">
        <f>B9+Mar!G9</f>
        <v>516.70000000000005</v>
      </c>
      <c r="F9" s="55">
        <f>C9+Mar!I9</f>
        <v>1457.6</v>
      </c>
      <c r="G9" s="49">
        <f>$E9/F9-1</f>
        <v>-0.64551317233809002</v>
      </c>
      <c r="J9" s="80">
        <v>9</v>
      </c>
      <c r="K9" s="80">
        <v>19.600000000000001</v>
      </c>
    </row>
    <row r="10" spans="1:25" x14ac:dyDescent="0.2">
      <c r="A10" s="50" t="s">
        <v>7</v>
      </c>
      <c r="B10" s="55">
        <v>8.4</v>
      </c>
      <c r="C10" s="55">
        <v>48.6</v>
      </c>
      <c r="D10" s="49">
        <f>$B10/C10-1</f>
        <v>-0.8271604938271605</v>
      </c>
      <c r="E10" s="55">
        <f>B10+Mar!G10</f>
        <v>20.9</v>
      </c>
      <c r="F10" s="55">
        <f>C10+Mar!I10</f>
        <v>191</v>
      </c>
      <c r="G10" s="49">
        <f>$E10/F10-1</f>
        <v>-0.89057591623036647</v>
      </c>
      <c r="J10" s="80">
        <v>0.6</v>
      </c>
      <c r="K10" s="80">
        <v>1.2999999999999998</v>
      </c>
    </row>
    <row r="11" spans="1:25" x14ac:dyDescent="0.2">
      <c r="A11" s="51"/>
      <c r="B11" s="55"/>
      <c r="C11" s="55"/>
      <c r="D11" s="49"/>
      <c r="E11" s="55"/>
      <c r="F11" s="55"/>
      <c r="G11" s="49"/>
      <c r="J11" s="80"/>
      <c r="K11" s="80"/>
    </row>
    <row r="12" spans="1:25" x14ac:dyDescent="0.2">
      <c r="A12" s="50" t="s">
        <v>1</v>
      </c>
      <c r="B12" s="55">
        <v>4.4000000000000004</v>
      </c>
      <c r="C12" s="55">
        <v>35</v>
      </c>
      <c r="D12" s="49">
        <f t="shared" ref="D12:D22" si="0">$B12/C12-1</f>
        <v>-0.87428571428571433</v>
      </c>
      <c r="E12" s="55">
        <f>B12+Mar!G12</f>
        <v>9.8000000000000007</v>
      </c>
      <c r="F12" s="55">
        <f>C12+Mar!I12</f>
        <v>156.1</v>
      </c>
      <c r="G12" s="49">
        <f t="shared" ref="G12:G22" si="1">$E12/F12-1</f>
        <v>-0.93721973094170408</v>
      </c>
      <c r="J12" s="80"/>
      <c r="K12" s="80"/>
    </row>
    <row r="13" spans="1:25" x14ac:dyDescent="0.2">
      <c r="A13" s="52" t="s">
        <v>120</v>
      </c>
      <c r="B13" s="55">
        <v>1</v>
      </c>
      <c r="C13" s="55">
        <v>9.4</v>
      </c>
      <c r="D13" s="49">
        <f t="shared" si="0"/>
        <v>-0.8936170212765957</v>
      </c>
      <c r="E13" s="55">
        <f>B13+Mar!G13</f>
        <v>2.7</v>
      </c>
      <c r="F13" s="55">
        <f>C13+Mar!I13</f>
        <v>20.200000000000003</v>
      </c>
      <c r="G13" s="49">
        <f t="shared" si="1"/>
        <v>-0.86633663366336633</v>
      </c>
      <c r="J13" s="80"/>
      <c r="K13" s="80"/>
    </row>
    <row r="14" spans="1:25" x14ac:dyDescent="0.2">
      <c r="A14" s="52" t="s">
        <v>130</v>
      </c>
      <c r="B14" s="55">
        <v>0</v>
      </c>
      <c r="C14" s="55">
        <v>1.2</v>
      </c>
      <c r="D14" s="49">
        <f>$B14/C14-1</f>
        <v>-1</v>
      </c>
      <c r="E14" s="55">
        <f>B14+Mar!G14</f>
        <v>0</v>
      </c>
      <c r="F14" s="55">
        <f>C14+Mar!I14</f>
        <v>5.0999999999999996</v>
      </c>
      <c r="G14" s="49">
        <f t="shared" si="1"/>
        <v>-1</v>
      </c>
      <c r="J14" s="80"/>
      <c r="K14" s="80"/>
      <c r="L14" s="33" t="s">
        <v>322</v>
      </c>
    </row>
    <row r="15" spans="1:25" x14ac:dyDescent="0.2">
      <c r="A15" s="52" t="s">
        <v>119</v>
      </c>
      <c r="B15" s="55">
        <v>0.7</v>
      </c>
      <c r="C15" s="55">
        <v>3.8</v>
      </c>
      <c r="D15" s="49">
        <f t="shared" si="0"/>
        <v>-0.81578947368421051</v>
      </c>
      <c r="E15" s="55">
        <f>B15+Mar!G15</f>
        <v>1.1000000000000001</v>
      </c>
      <c r="F15" s="55">
        <f>C15+Mar!I15</f>
        <v>16.399999999999999</v>
      </c>
      <c r="G15" s="49">
        <f t="shared" si="1"/>
        <v>-0.93292682926829262</v>
      </c>
      <c r="J15" s="80">
        <v>0.1</v>
      </c>
      <c r="K15" s="80">
        <v>0.1</v>
      </c>
    </row>
    <row r="16" spans="1:25" ht="12" customHeight="1" x14ac:dyDescent="0.2">
      <c r="A16" s="52" t="s">
        <v>118</v>
      </c>
      <c r="B16" s="55">
        <v>0.3</v>
      </c>
      <c r="C16" s="55">
        <v>9.7000000000000011</v>
      </c>
      <c r="D16" s="49">
        <f t="shared" si="0"/>
        <v>-0.96907216494845361</v>
      </c>
      <c r="E16" s="55">
        <f>B16+Mar!G16</f>
        <v>0.8</v>
      </c>
      <c r="F16" s="55">
        <f>C16+Mar!I16</f>
        <v>51.9</v>
      </c>
      <c r="G16" s="49">
        <f t="shared" si="1"/>
        <v>-0.98458574181117531</v>
      </c>
      <c r="J16" s="80"/>
      <c r="K16" s="80"/>
    </row>
    <row r="17" spans="1:11" x14ac:dyDescent="0.2">
      <c r="A17" s="52" t="s">
        <v>117</v>
      </c>
      <c r="B17" s="55">
        <v>0.4</v>
      </c>
      <c r="C17" s="55">
        <v>1.4</v>
      </c>
      <c r="D17" s="49">
        <f t="shared" si="0"/>
        <v>-0.71428571428571419</v>
      </c>
      <c r="E17" s="55">
        <f>B17+Mar!G17</f>
        <v>0.70000000000000007</v>
      </c>
      <c r="F17" s="55">
        <f>C17+Mar!I17</f>
        <v>8.4</v>
      </c>
      <c r="G17" s="49">
        <f t="shared" si="1"/>
        <v>-0.91666666666666663</v>
      </c>
      <c r="J17" s="80"/>
      <c r="K17" s="80"/>
    </row>
    <row r="18" spans="1:11" x14ac:dyDescent="0.2">
      <c r="A18" s="52" t="s">
        <v>116</v>
      </c>
      <c r="B18" s="55">
        <v>0.1</v>
      </c>
      <c r="C18" s="55">
        <v>1.2</v>
      </c>
      <c r="D18" s="49">
        <f t="shared" si="0"/>
        <v>-0.91666666666666663</v>
      </c>
      <c r="E18" s="55">
        <f>B18+Mar!G18</f>
        <v>0.2</v>
      </c>
      <c r="F18" s="55">
        <f>C18+Mar!I18</f>
        <v>6.8</v>
      </c>
      <c r="G18" s="49">
        <f t="shared" si="1"/>
        <v>-0.97058823529411764</v>
      </c>
      <c r="J18" s="80"/>
      <c r="K18" s="80"/>
    </row>
    <row r="19" spans="1:11" x14ac:dyDescent="0.2">
      <c r="A19" s="52" t="s">
        <v>311</v>
      </c>
      <c r="B19" s="55">
        <v>0.5</v>
      </c>
      <c r="C19" s="55">
        <v>4.3</v>
      </c>
      <c r="D19" s="49">
        <f t="shared" si="0"/>
        <v>-0.88372093023255816</v>
      </c>
      <c r="E19" s="55">
        <f>B19+Mar!G19</f>
        <v>1.2</v>
      </c>
      <c r="F19" s="55">
        <f>C19+Mar!I19</f>
        <v>28.8</v>
      </c>
      <c r="G19" s="49">
        <f t="shared" si="1"/>
        <v>-0.95833333333333337</v>
      </c>
      <c r="J19" s="80"/>
      <c r="K19" s="80"/>
    </row>
    <row r="20" spans="1:11" x14ac:dyDescent="0.2">
      <c r="A20" s="52" t="s">
        <v>132</v>
      </c>
      <c r="B20" s="55">
        <v>0.2</v>
      </c>
      <c r="C20" s="55">
        <v>1</v>
      </c>
      <c r="D20" s="49">
        <f t="shared" si="0"/>
        <v>-0.8</v>
      </c>
      <c r="E20" s="55">
        <f>B20+Mar!G20</f>
        <v>0.7</v>
      </c>
      <c r="F20" s="55">
        <f>C20+Mar!I20</f>
        <v>4.5999999999999996</v>
      </c>
      <c r="G20" s="49">
        <f t="shared" si="1"/>
        <v>-0.84782608695652173</v>
      </c>
      <c r="J20" s="80"/>
      <c r="K20" s="80"/>
    </row>
    <row r="21" spans="1:11" x14ac:dyDescent="0.2">
      <c r="A21" s="52" t="s">
        <v>115</v>
      </c>
      <c r="B21" s="55">
        <v>0.1</v>
      </c>
      <c r="C21" s="55">
        <v>0.5</v>
      </c>
      <c r="D21" s="49">
        <f t="shared" si="0"/>
        <v>-0.8</v>
      </c>
      <c r="E21" s="55">
        <f>B21+Mar!G21</f>
        <v>0.2</v>
      </c>
      <c r="F21" s="55">
        <f>C21+Mar!I21</f>
        <v>1.3</v>
      </c>
      <c r="G21" s="49">
        <f t="shared" si="1"/>
        <v>-0.84615384615384615</v>
      </c>
      <c r="J21" s="80"/>
      <c r="K21" s="80"/>
    </row>
    <row r="22" spans="1:11" x14ac:dyDescent="0.2">
      <c r="A22" s="52" t="s">
        <v>131</v>
      </c>
      <c r="B22" s="55">
        <v>1.1000000000000001</v>
      </c>
      <c r="C22" s="55">
        <v>2.5</v>
      </c>
      <c r="D22" s="49">
        <f t="shared" si="0"/>
        <v>-0.55999999999999994</v>
      </c>
      <c r="E22" s="55">
        <f>B22+Mar!G22</f>
        <v>2.2000000000000002</v>
      </c>
      <c r="F22" s="55">
        <f>C22+Mar!I22</f>
        <v>10.199999999999999</v>
      </c>
      <c r="G22" s="49">
        <f t="shared" si="1"/>
        <v>-0.78431372549019607</v>
      </c>
      <c r="J22" s="80">
        <v>0.2</v>
      </c>
      <c r="K22" s="80">
        <v>0.2</v>
      </c>
    </row>
    <row r="23" spans="1:11" x14ac:dyDescent="0.2">
      <c r="A23" s="51"/>
      <c r="B23" s="55"/>
      <c r="C23" s="55"/>
      <c r="D23" s="49"/>
      <c r="E23" s="55"/>
      <c r="F23" s="55"/>
      <c r="G23" s="49"/>
      <c r="J23" s="80"/>
      <c r="K23" s="80"/>
    </row>
    <row r="24" spans="1:11" x14ac:dyDescent="0.2">
      <c r="A24" s="52" t="s">
        <v>112</v>
      </c>
      <c r="B24" s="55">
        <v>0.7</v>
      </c>
      <c r="C24" s="55">
        <v>1</v>
      </c>
      <c r="D24" s="49">
        <f>$B24/C24-1</f>
        <v>-0.30000000000000004</v>
      </c>
      <c r="E24" s="55">
        <f>B24+Mar!G24</f>
        <v>1.5</v>
      </c>
      <c r="F24" s="55">
        <f>C24+Mar!I24</f>
        <v>3.9000000000000004</v>
      </c>
      <c r="G24" s="49">
        <f t="shared" ref="G24:G26" si="2">$E24/F24-1</f>
        <v>-0.61538461538461542</v>
      </c>
      <c r="J24" s="80">
        <v>0.1</v>
      </c>
      <c r="K24" s="80">
        <v>0.1</v>
      </c>
    </row>
    <row r="25" spans="1:11" x14ac:dyDescent="0.2">
      <c r="A25" s="52" t="s">
        <v>113</v>
      </c>
      <c r="B25" s="55">
        <v>1.2</v>
      </c>
      <c r="C25" s="55">
        <v>5.6</v>
      </c>
      <c r="D25" s="49">
        <f>$B25/C25-1</f>
        <v>-0.7857142857142857</v>
      </c>
      <c r="E25" s="55">
        <f>B25+Mar!G25</f>
        <v>3.8</v>
      </c>
      <c r="F25" s="55">
        <f>C25+Mar!I25</f>
        <v>14.200000000000001</v>
      </c>
      <c r="G25" s="49">
        <f t="shared" si="2"/>
        <v>-0.73239436619718312</v>
      </c>
      <c r="J25" s="80">
        <v>0.1</v>
      </c>
      <c r="K25" s="80">
        <v>0.1</v>
      </c>
    </row>
    <row r="26" spans="1:11" ht="14.25" customHeight="1" x14ac:dyDescent="0.2">
      <c r="A26" s="52" t="s">
        <v>114</v>
      </c>
      <c r="B26" s="55">
        <v>0.7</v>
      </c>
      <c r="C26" s="55">
        <v>1.2</v>
      </c>
      <c r="D26" s="49">
        <f>$B26/C26-1</f>
        <v>-0.41666666666666663</v>
      </c>
      <c r="E26" s="55">
        <f>B26+Mar!G26</f>
        <v>2</v>
      </c>
      <c r="F26" s="55">
        <f>C26+Mar!I26</f>
        <v>5</v>
      </c>
      <c r="G26" s="49">
        <f t="shared" si="2"/>
        <v>-0.6</v>
      </c>
      <c r="J26" s="80"/>
      <c r="K26" s="80"/>
    </row>
    <row r="27" spans="1:11" x14ac:dyDescent="0.2">
      <c r="A27" s="51"/>
      <c r="B27" s="55"/>
      <c r="C27" s="55"/>
      <c r="D27" s="49"/>
      <c r="E27" s="55"/>
      <c r="F27" s="55"/>
      <c r="G27" s="49"/>
      <c r="J27" s="80"/>
      <c r="K27" s="80"/>
    </row>
    <row r="28" spans="1:11" x14ac:dyDescent="0.2">
      <c r="A28" s="50" t="s">
        <v>24</v>
      </c>
      <c r="B28" s="55">
        <v>7.5</v>
      </c>
      <c r="C28" s="55">
        <v>10.4</v>
      </c>
      <c r="D28" s="49">
        <f t="shared" ref="D28:D33" si="3">$B28/C28-1</f>
        <v>-0.27884615384615385</v>
      </c>
      <c r="E28" s="55">
        <f>B28+Mar!G28</f>
        <v>11.4</v>
      </c>
      <c r="F28" s="55">
        <f>C28+Mar!I28</f>
        <v>23.9</v>
      </c>
      <c r="G28" s="49">
        <f t="shared" ref="G28:G33" si="4">$E28/F28-1</f>
        <v>-0.52301255230125521</v>
      </c>
      <c r="J28" s="80">
        <v>0.2</v>
      </c>
      <c r="K28" s="80">
        <v>0.5</v>
      </c>
    </row>
    <row r="29" spans="1:11" x14ac:dyDescent="0.2">
      <c r="A29" s="52" t="s">
        <v>121</v>
      </c>
      <c r="B29" s="55">
        <v>2.2000000000000002</v>
      </c>
      <c r="C29" s="55">
        <v>2.8</v>
      </c>
      <c r="D29" s="49">
        <f t="shared" si="3"/>
        <v>-0.21428571428571419</v>
      </c>
      <c r="E29" s="55">
        <f>B29+Mar!G29</f>
        <v>3.7</v>
      </c>
      <c r="F29" s="55">
        <f>C29+Mar!I29</f>
        <v>7.8999999999999995</v>
      </c>
      <c r="G29" s="49">
        <f t="shared" si="4"/>
        <v>-0.53164556962025311</v>
      </c>
      <c r="J29" s="80">
        <v>0.1</v>
      </c>
      <c r="K29" s="80">
        <v>0.1</v>
      </c>
    </row>
    <row r="30" spans="1:11" x14ac:dyDescent="0.2">
      <c r="A30" s="52" t="s">
        <v>122</v>
      </c>
      <c r="B30" s="55">
        <v>3.5</v>
      </c>
      <c r="C30" s="55">
        <v>3.3</v>
      </c>
      <c r="D30" s="49">
        <f t="shared" si="3"/>
        <v>6.0606060606060552E-2</v>
      </c>
      <c r="E30" s="55">
        <f>B30+Mar!G30</f>
        <v>3.8</v>
      </c>
      <c r="F30" s="55">
        <f>C30+Mar!I30</f>
        <v>3.9</v>
      </c>
      <c r="G30" s="49">
        <f t="shared" si="4"/>
        <v>-2.5641025641025661E-2</v>
      </c>
      <c r="J30" s="80"/>
      <c r="K30" s="80"/>
    </row>
    <row r="31" spans="1:11" x14ac:dyDescent="0.2">
      <c r="A31" s="52" t="s">
        <v>123</v>
      </c>
      <c r="B31" s="55">
        <v>0.2</v>
      </c>
      <c r="C31" s="55">
        <v>0.2</v>
      </c>
      <c r="D31" s="49">
        <f t="shared" si="3"/>
        <v>0</v>
      </c>
      <c r="E31" s="55">
        <f>B31+Mar!G31</f>
        <v>0.7</v>
      </c>
      <c r="F31" s="55">
        <f>C31+Mar!I31</f>
        <v>1.1000000000000001</v>
      </c>
      <c r="G31" s="49">
        <f t="shared" si="4"/>
        <v>-0.36363636363636376</v>
      </c>
      <c r="J31" s="80"/>
      <c r="K31" s="80"/>
    </row>
    <row r="32" spans="1:11" x14ac:dyDescent="0.2">
      <c r="A32" s="52" t="s">
        <v>124</v>
      </c>
      <c r="B32" s="55">
        <v>0.1</v>
      </c>
      <c r="C32" s="55">
        <v>0.3</v>
      </c>
      <c r="D32" s="49">
        <f t="shared" si="3"/>
        <v>-0.66666666666666663</v>
      </c>
      <c r="E32" s="55">
        <f>B32+Mar!G32</f>
        <v>0.4</v>
      </c>
      <c r="F32" s="55">
        <f>C32+Mar!I32</f>
        <v>3.9</v>
      </c>
      <c r="G32" s="49">
        <f t="shared" si="4"/>
        <v>-0.89743589743589747</v>
      </c>
      <c r="J32" s="80"/>
      <c r="K32" s="80"/>
    </row>
    <row r="33" spans="1:11" x14ac:dyDescent="0.2">
      <c r="A33" s="52" t="s">
        <v>125</v>
      </c>
      <c r="B33" s="55">
        <v>0.1</v>
      </c>
      <c r="C33" s="55">
        <v>0.5</v>
      </c>
      <c r="D33" s="49">
        <f t="shared" si="3"/>
        <v>-0.8</v>
      </c>
      <c r="E33" s="55">
        <f>B33+Mar!G33</f>
        <v>0.4</v>
      </c>
      <c r="F33" s="55">
        <f>C33+Mar!I33</f>
        <v>0.9</v>
      </c>
      <c r="G33" s="49">
        <f t="shared" si="4"/>
        <v>-0.55555555555555558</v>
      </c>
      <c r="J33" s="80"/>
      <c r="K33" s="80"/>
    </row>
    <row r="34" spans="1:11" x14ac:dyDescent="0.2">
      <c r="A34" s="51"/>
      <c r="B34" s="55"/>
      <c r="C34" s="55"/>
      <c r="D34" s="49"/>
      <c r="E34" s="55"/>
      <c r="F34" s="55"/>
      <c r="G34" s="49"/>
      <c r="J34" s="80"/>
      <c r="K34" s="80"/>
    </row>
    <row r="35" spans="1:11" x14ac:dyDescent="0.2">
      <c r="A35" s="52" t="s">
        <v>30</v>
      </c>
      <c r="B35" s="55">
        <v>110</v>
      </c>
      <c r="C35" s="55">
        <v>238.2</v>
      </c>
      <c r="D35" s="49">
        <f t="shared" ref="D35:D50" si="5">$B35/C35-1</f>
        <v>-0.53820319059613775</v>
      </c>
      <c r="E35" s="55">
        <f>B35+Mar!G35</f>
        <v>246.6</v>
      </c>
      <c r="F35" s="55">
        <f>C35+Mar!I35</f>
        <v>841.8</v>
      </c>
      <c r="G35" s="49">
        <f t="shared" ref="G35:G50" si="6">$E35/F35-1</f>
        <v>-0.70705630791161789</v>
      </c>
      <c r="J35" s="80">
        <v>3.6</v>
      </c>
      <c r="K35" s="80">
        <v>8.1</v>
      </c>
    </row>
    <row r="36" spans="1:11" x14ac:dyDescent="0.2">
      <c r="A36" s="50" t="s">
        <v>144</v>
      </c>
      <c r="B36" s="55">
        <v>4.3</v>
      </c>
      <c r="C36" s="55">
        <v>9.1</v>
      </c>
      <c r="D36" s="49">
        <f t="shared" si="5"/>
        <v>-0.52747252747252749</v>
      </c>
      <c r="E36" s="55">
        <f>B36+Mar!G36</f>
        <v>8.1999999999999993</v>
      </c>
      <c r="F36" s="55">
        <f>C36+Mar!I36</f>
        <v>104.1</v>
      </c>
      <c r="G36" s="49">
        <f t="shared" si="6"/>
        <v>-0.92122958693563883</v>
      </c>
      <c r="J36" s="80"/>
      <c r="K36" s="80"/>
    </row>
    <row r="37" spans="1:11" x14ac:dyDescent="0.2">
      <c r="A37" s="52" t="s">
        <v>111</v>
      </c>
      <c r="B37" s="55">
        <v>1.4</v>
      </c>
      <c r="C37" s="55">
        <v>1.9</v>
      </c>
      <c r="D37" s="49">
        <f t="shared" si="5"/>
        <v>-0.26315789473684215</v>
      </c>
      <c r="E37" s="55">
        <f>B37+Mar!G37</f>
        <v>2.8</v>
      </c>
      <c r="F37" s="55">
        <f>C37+Mar!I37</f>
        <v>7.8000000000000007</v>
      </c>
      <c r="G37" s="49">
        <f t="shared" si="6"/>
        <v>-0.64102564102564108</v>
      </c>
      <c r="J37" s="80"/>
      <c r="K37" s="80"/>
    </row>
    <row r="38" spans="1:11" x14ac:dyDescent="0.2">
      <c r="A38" s="52" t="s">
        <v>110</v>
      </c>
      <c r="B38" s="55">
        <v>0.9</v>
      </c>
      <c r="C38" s="55">
        <v>1.5</v>
      </c>
      <c r="D38" s="49">
        <f t="shared" si="5"/>
        <v>-0.4</v>
      </c>
      <c r="E38" s="55">
        <f>B38+Mar!G38</f>
        <v>1.7999999999999998</v>
      </c>
      <c r="F38" s="55">
        <f>C38+Mar!I38</f>
        <v>5.5</v>
      </c>
      <c r="G38" s="49">
        <f t="shared" si="6"/>
        <v>-0.67272727272727284</v>
      </c>
      <c r="J38" s="80"/>
      <c r="K38" s="80"/>
    </row>
    <row r="39" spans="1:11" x14ac:dyDescent="0.2">
      <c r="A39" s="52" t="s">
        <v>108</v>
      </c>
      <c r="B39" s="55">
        <v>0.5</v>
      </c>
      <c r="C39" s="55">
        <v>1.9</v>
      </c>
      <c r="D39" s="49">
        <f t="shared" si="5"/>
        <v>-0.73684210526315796</v>
      </c>
      <c r="E39" s="55">
        <f>B39+Mar!G39</f>
        <v>1</v>
      </c>
      <c r="F39" s="55">
        <f>C39+Mar!I39</f>
        <v>7.6999999999999993</v>
      </c>
      <c r="G39" s="49">
        <f t="shared" si="6"/>
        <v>-0.87012987012987009</v>
      </c>
      <c r="J39" s="80"/>
      <c r="K39" s="80"/>
    </row>
    <row r="40" spans="1:11" x14ac:dyDescent="0.2">
      <c r="A40" s="52" t="s">
        <v>109</v>
      </c>
      <c r="B40" s="55">
        <v>1.5</v>
      </c>
      <c r="C40" s="55">
        <v>3.8</v>
      </c>
      <c r="D40" s="49">
        <f t="shared" si="5"/>
        <v>-0.60526315789473684</v>
      </c>
      <c r="E40" s="55">
        <f>B40+Mar!G40</f>
        <v>2.6</v>
      </c>
      <c r="F40" s="55">
        <f>C40+Mar!I40</f>
        <v>11.2</v>
      </c>
      <c r="G40" s="49">
        <f t="shared" si="6"/>
        <v>-0.76785714285714279</v>
      </c>
      <c r="J40" s="80"/>
      <c r="K40" s="80"/>
    </row>
    <row r="41" spans="1:11" x14ac:dyDescent="0.2">
      <c r="A41" s="52" t="s">
        <v>85</v>
      </c>
      <c r="B41" s="55">
        <v>17.7</v>
      </c>
      <c r="C41" s="55">
        <v>19.600000000000001</v>
      </c>
      <c r="D41" s="49">
        <f t="shared" si="5"/>
        <v>-9.6938775510204134E-2</v>
      </c>
      <c r="E41" s="55">
        <f>B41+Mar!G41</f>
        <v>35.700000000000003</v>
      </c>
      <c r="F41" s="55">
        <f>C41+Mar!I41</f>
        <v>65.599999999999994</v>
      </c>
      <c r="G41" s="49">
        <f t="shared" si="6"/>
        <v>-0.45579268292682917</v>
      </c>
      <c r="J41" s="80">
        <v>0.7</v>
      </c>
      <c r="K41" s="80">
        <v>1.5</v>
      </c>
    </row>
    <row r="42" spans="1:11" x14ac:dyDescent="0.2">
      <c r="A42" s="52" t="s">
        <v>84</v>
      </c>
      <c r="B42" s="55">
        <v>0.6</v>
      </c>
      <c r="C42" s="55">
        <v>0.9</v>
      </c>
      <c r="D42" s="49">
        <f t="shared" si="5"/>
        <v>-0.33333333333333337</v>
      </c>
      <c r="E42" s="55">
        <f>B42+Mar!G42</f>
        <v>1.2000000000000002</v>
      </c>
      <c r="F42" s="55">
        <f>C42+Mar!I42</f>
        <v>3.3</v>
      </c>
      <c r="G42" s="49">
        <f t="shared" si="6"/>
        <v>-0.63636363636363624</v>
      </c>
      <c r="J42" s="80">
        <v>0.1</v>
      </c>
      <c r="K42" s="80">
        <v>0.1</v>
      </c>
    </row>
    <row r="43" spans="1:11" x14ac:dyDescent="0.2">
      <c r="A43" s="52" t="s">
        <v>83</v>
      </c>
      <c r="B43" s="55">
        <v>4.4000000000000004</v>
      </c>
      <c r="C43" s="55">
        <v>11.4</v>
      </c>
      <c r="D43" s="49">
        <f t="shared" si="5"/>
        <v>-0.61403508771929816</v>
      </c>
      <c r="E43" s="55">
        <f>B43+Mar!G43</f>
        <v>8.7000000000000011</v>
      </c>
      <c r="F43" s="55">
        <f>C43+Mar!I43</f>
        <v>33.6</v>
      </c>
      <c r="G43" s="49">
        <f t="shared" si="6"/>
        <v>-0.7410714285714286</v>
      </c>
      <c r="J43" s="80">
        <v>0.1</v>
      </c>
      <c r="K43" s="80">
        <v>0.1</v>
      </c>
    </row>
    <row r="44" spans="1:11" x14ac:dyDescent="0.2">
      <c r="A44" s="52" t="s">
        <v>88</v>
      </c>
      <c r="B44" s="55">
        <v>0.6</v>
      </c>
      <c r="C44" s="55">
        <v>1.8</v>
      </c>
      <c r="D44" s="49">
        <f t="shared" si="5"/>
        <v>-0.66666666666666674</v>
      </c>
      <c r="E44" s="55">
        <f>B44+Mar!G44</f>
        <v>1.2</v>
      </c>
      <c r="F44" s="55">
        <f>C44+Mar!I44</f>
        <v>6.6</v>
      </c>
      <c r="G44" s="49">
        <f t="shared" si="6"/>
        <v>-0.81818181818181812</v>
      </c>
      <c r="J44" s="80"/>
      <c r="K44" s="80"/>
    </row>
    <row r="45" spans="1:11" x14ac:dyDescent="0.2">
      <c r="A45" s="52" t="s">
        <v>81</v>
      </c>
      <c r="B45" s="55">
        <v>24.1</v>
      </c>
      <c r="C45" s="55">
        <v>33.6</v>
      </c>
      <c r="D45" s="49">
        <f t="shared" si="5"/>
        <v>-0.28273809523809523</v>
      </c>
      <c r="E45" s="55">
        <f>B45+Mar!G45</f>
        <v>54.2</v>
      </c>
      <c r="F45" s="55">
        <f>C45+Mar!I45</f>
        <v>105</v>
      </c>
      <c r="G45" s="49">
        <f t="shared" si="6"/>
        <v>-0.4838095238095238</v>
      </c>
      <c r="J45" s="80">
        <v>0.3</v>
      </c>
      <c r="K45" s="80">
        <v>0.7</v>
      </c>
    </row>
    <row r="46" spans="1:11" x14ac:dyDescent="0.2">
      <c r="A46" s="52" t="s">
        <v>80</v>
      </c>
      <c r="B46" s="55">
        <v>4.9000000000000004</v>
      </c>
      <c r="C46" s="55">
        <v>15.1</v>
      </c>
      <c r="D46" s="49">
        <f t="shared" si="5"/>
        <v>-0.67549668874172175</v>
      </c>
      <c r="E46" s="55">
        <f>B46+Mar!G46</f>
        <v>11.2</v>
      </c>
      <c r="F46" s="55">
        <f>C46+Mar!I46</f>
        <v>55.2</v>
      </c>
      <c r="G46" s="49">
        <f t="shared" si="6"/>
        <v>-0.79710144927536231</v>
      </c>
      <c r="J46" s="80">
        <v>0.2</v>
      </c>
      <c r="K46" s="80">
        <v>0.2</v>
      </c>
    </row>
    <row r="47" spans="1:11" x14ac:dyDescent="0.2">
      <c r="A47" s="52" t="s">
        <v>79</v>
      </c>
      <c r="B47" s="55">
        <v>3.6</v>
      </c>
      <c r="C47" s="55">
        <v>6.9</v>
      </c>
      <c r="D47" s="49">
        <f t="shared" si="5"/>
        <v>-0.47826086956521741</v>
      </c>
      <c r="E47" s="55">
        <f>B47+Mar!G47</f>
        <v>7.1</v>
      </c>
      <c r="F47" s="55">
        <f>C47+Mar!I47</f>
        <v>19.200000000000003</v>
      </c>
      <c r="G47" s="49">
        <f t="shared" si="6"/>
        <v>-0.63020833333333348</v>
      </c>
      <c r="J47" s="80"/>
      <c r="K47" s="80"/>
    </row>
    <row r="48" spans="1:11" x14ac:dyDescent="0.2">
      <c r="A48" s="52" t="s">
        <v>78</v>
      </c>
      <c r="B48" s="55">
        <v>13.2</v>
      </c>
      <c r="C48" s="55">
        <v>23.2</v>
      </c>
      <c r="D48" s="49">
        <f t="shared" si="5"/>
        <v>-0.43103448275862066</v>
      </c>
      <c r="E48" s="55">
        <f>B48+Mar!G48</f>
        <v>28</v>
      </c>
      <c r="F48" s="55">
        <f>C48+Mar!I48</f>
        <v>96.8</v>
      </c>
      <c r="G48" s="49">
        <f t="shared" si="6"/>
        <v>-0.71074380165289253</v>
      </c>
      <c r="J48" s="80">
        <v>0.4</v>
      </c>
      <c r="K48" s="80">
        <v>0.9</v>
      </c>
    </row>
    <row r="49" spans="1:11" x14ac:dyDescent="0.2">
      <c r="A49" s="52" t="s">
        <v>77</v>
      </c>
      <c r="B49" s="55">
        <v>2.5</v>
      </c>
      <c r="C49" s="55">
        <v>3.3</v>
      </c>
      <c r="D49" s="49">
        <f t="shared" si="5"/>
        <v>-0.24242424242424243</v>
      </c>
      <c r="E49" s="55">
        <f>B49+Mar!G49</f>
        <v>5</v>
      </c>
      <c r="F49" s="55">
        <f>C49+Mar!I49</f>
        <v>16.100000000000001</v>
      </c>
      <c r="G49" s="49">
        <f t="shared" si="6"/>
        <v>-0.68944099378881996</v>
      </c>
      <c r="J49" s="80">
        <v>0.2</v>
      </c>
      <c r="K49" s="80">
        <v>0.2</v>
      </c>
    </row>
    <row r="50" spans="1:11" x14ac:dyDescent="0.2">
      <c r="A50" s="52" t="s">
        <v>86</v>
      </c>
      <c r="B50" s="55">
        <v>3.4</v>
      </c>
      <c r="C50" s="55">
        <v>5.8</v>
      </c>
      <c r="D50" s="49">
        <f t="shared" si="5"/>
        <v>-0.41379310344827591</v>
      </c>
      <c r="E50" s="55">
        <f>B50+Mar!G50</f>
        <v>8.1</v>
      </c>
      <c r="F50" s="55">
        <f>C50+Mar!I50</f>
        <v>26.6</v>
      </c>
      <c r="G50" s="49">
        <f t="shared" si="6"/>
        <v>-0.69548872180451138</v>
      </c>
      <c r="J50" s="80">
        <v>0.3</v>
      </c>
      <c r="K50" s="80">
        <v>0.3</v>
      </c>
    </row>
    <row r="51" spans="1:11" x14ac:dyDescent="0.2">
      <c r="A51" s="51"/>
      <c r="B51" s="55"/>
      <c r="C51" s="55"/>
      <c r="D51" s="49"/>
      <c r="E51" s="55"/>
      <c r="F51" s="55"/>
      <c r="G51" s="49"/>
      <c r="J51" s="80"/>
      <c r="K51" s="80"/>
    </row>
    <row r="52" spans="1:11" x14ac:dyDescent="0.2">
      <c r="A52" s="50" t="s">
        <v>2</v>
      </c>
      <c r="B52" s="55">
        <f>SUM(B53:B62)</f>
        <v>15.199999999999998</v>
      </c>
      <c r="C52" s="55">
        <f>SUM(C53:C62)</f>
        <v>59.8</v>
      </c>
      <c r="D52" s="49">
        <f t="shared" ref="D52:D62" si="7">$B52/C52-1</f>
        <v>-0.74581939799331098</v>
      </c>
      <c r="E52" s="55">
        <f>B52+Mar!G52</f>
        <v>47.3</v>
      </c>
      <c r="F52" s="55">
        <f>C52+Mar!I52</f>
        <v>147.39999999999998</v>
      </c>
      <c r="G52" s="49">
        <f t="shared" ref="G52:G62" si="8">$E52/F52-1</f>
        <v>-0.67910447761194026</v>
      </c>
      <c r="J52" s="80">
        <v>0</v>
      </c>
      <c r="K52" s="80">
        <v>0.70000000000000007</v>
      </c>
    </row>
    <row r="53" spans="1:11" x14ac:dyDescent="0.2">
      <c r="A53" s="52" t="s">
        <v>145</v>
      </c>
      <c r="B53" s="55">
        <v>9.3000000000000007</v>
      </c>
      <c r="C53" s="55">
        <v>37.9</v>
      </c>
      <c r="D53" s="49">
        <f t="shared" si="7"/>
        <v>-0.75461741424802109</v>
      </c>
      <c r="E53" s="55">
        <f>B53+Mar!G53</f>
        <v>22.1</v>
      </c>
      <c r="F53" s="55">
        <f>C53+Mar!I53</f>
        <v>122.80000000000001</v>
      </c>
      <c r="G53" s="49">
        <f t="shared" si="8"/>
        <v>-0.82003257328990231</v>
      </c>
      <c r="J53" s="80">
        <v>0.3</v>
      </c>
      <c r="K53" s="80">
        <v>0.8</v>
      </c>
    </row>
    <row r="54" spans="1:11" x14ac:dyDescent="0.2">
      <c r="A54" s="52" t="s">
        <v>101</v>
      </c>
      <c r="B54" s="55">
        <v>2.2999999999999998</v>
      </c>
      <c r="C54" s="55">
        <v>13</v>
      </c>
      <c r="D54" s="49">
        <f t="shared" si="7"/>
        <v>-0.82307692307692304</v>
      </c>
      <c r="E54" s="55">
        <f>B54+Mar!G54</f>
        <v>17.7</v>
      </c>
      <c r="F54" s="55">
        <f>C54+Mar!I54</f>
        <v>51.3</v>
      </c>
      <c r="G54" s="49">
        <f t="shared" si="8"/>
        <v>-0.65497076023391809</v>
      </c>
      <c r="J54" s="80">
        <v>0.1</v>
      </c>
      <c r="K54" s="80">
        <v>0.30000000000000004</v>
      </c>
    </row>
    <row r="55" spans="1:11" x14ac:dyDescent="0.2">
      <c r="A55" s="52" t="s">
        <v>100</v>
      </c>
      <c r="B55" s="55">
        <v>0.7</v>
      </c>
      <c r="C55" s="55">
        <v>2.5</v>
      </c>
      <c r="D55" s="49">
        <f t="shared" si="7"/>
        <v>-0.72</v>
      </c>
      <c r="E55" s="55">
        <f>B55+Mar!G55</f>
        <v>1.8</v>
      </c>
      <c r="F55" s="55">
        <f>C55+Mar!I55</f>
        <v>14.6</v>
      </c>
      <c r="G55" s="49">
        <f t="shared" si="8"/>
        <v>-0.87671232876712324</v>
      </c>
      <c r="J55" s="80"/>
      <c r="K55" s="80"/>
    </row>
    <row r="56" spans="1:11" x14ac:dyDescent="0.2">
      <c r="A56" s="52" t="s">
        <v>146</v>
      </c>
      <c r="B56" s="55">
        <v>0.6</v>
      </c>
      <c r="C56" s="55">
        <v>0.8</v>
      </c>
      <c r="D56" s="49">
        <f t="shared" si="7"/>
        <v>-0.25000000000000011</v>
      </c>
      <c r="E56" s="55">
        <f>B56+Mar!G56</f>
        <v>1.1000000000000001</v>
      </c>
      <c r="F56" s="55">
        <f>C56+Mar!I56</f>
        <v>3.7</v>
      </c>
      <c r="G56" s="49">
        <f t="shared" si="8"/>
        <v>-0.70270270270270263</v>
      </c>
      <c r="J56" s="80"/>
      <c r="K56" s="80"/>
    </row>
    <row r="57" spans="1:11" x14ac:dyDescent="0.2">
      <c r="A57" s="51" t="s">
        <v>99</v>
      </c>
      <c r="B57" s="55">
        <v>0.2</v>
      </c>
      <c r="C57" s="55">
        <v>0.4</v>
      </c>
      <c r="D57" s="49">
        <f t="shared" si="7"/>
        <v>-0.5</v>
      </c>
      <c r="E57" s="55">
        <f>B57+Mar!G57</f>
        <v>0.4</v>
      </c>
      <c r="F57" s="55">
        <f>C57+Mar!I57</f>
        <v>1.5</v>
      </c>
      <c r="G57" s="49">
        <f t="shared" si="8"/>
        <v>-0.73333333333333339</v>
      </c>
      <c r="J57" s="80"/>
      <c r="K57" s="80"/>
    </row>
    <row r="58" spans="1:11" x14ac:dyDescent="0.2">
      <c r="A58" s="52" t="s">
        <v>147</v>
      </c>
      <c r="B58" s="55">
        <v>0.2</v>
      </c>
      <c r="C58" s="55">
        <v>0.5</v>
      </c>
      <c r="D58" s="49">
        <f t="shared" si="7"/>
        <v>-0.6</v>
      </c>
      <c r="E58" s="55">
        <f>B58+Mar!G58</f>
        <v>0.5</v>
      </c>
      <c r="F58" s="55">
        <f>C58+Mar!I58</f>
        <v>1.6</v>
      </c>
      <c r="G58" s="49">
        <f t="shared" si="8"/>
        <v>-0.6875</v>
      </c>
      <c r="J58" s="80"/>
      <c r="K58" s="80"/>
    </row>
    <row r="59" spans="1:11" x14ac:dyDescent="0.2">
      <c r="A59" s="52" t="s">
        <v>98</v>
      </c>
      <c r="B59" s="55">
        <v>0.6</v>
      </c>
      <c r="C59" s="55">
        <v>1.1000000000000001</v>
      </c>
      <c r="D59" s="49">
        <f t="shared" si="7"/>
        <v>-0.45454545454545459</v>
      </c>
      <c r="E59" s="55">
        <f>B59+Mar!G59</f>
        <v>1.2999999999999998</v>
      </c>
      <c r="F59" s="55">
        <f>C59+Mar!I59</f>
        <v>2.8</v>
      </c>
      <c r="G59" s="49">
        <f t="shared" si="8"/>
        <v>-0.53571428571428581</v>
      </c>
      <c r="J59" s="80"/>
      <c r="K59" s="80"/>
    </row>
    <row r="60" spans="1:11" x14ac:dyDescent="0.2">
      <c r="A60" s="52" t="s">
        <v>97</v>
      </c>
      <c r="B60" s="55">
        <v>0.2</v>
      </c>
      <c r="C60" s="55">
        <v>0.6</v>
      </c>
      <c r="D60" s="49">
        <f t="shared" si="7"/>
        <v>-0.66666666666666663</v>
      </c>
      <c r="E60" s="55">
        <f>B60+Mar!G60</f>
        <v>0.30000000000000004</v>
      </c>
      <c r="F60" s="55">
        <f>C60+Mar!I60</f>
        <v>3.1</v>
      </c>
      <c r="G60" s="49">
        <f t="shared" si="8"/>
        <v>-0.90322580645161288</v>
      </c>
      <c r="J60" s="80"/>
      <c r="K60" s="80"/>
    </row>
    <row r="61" spans="1:11" x14ac:dyDescent="0.2">
      <c r="A61" s="52" t="s">
        <v>96</v>
      </c>
      <c r="B61" s="55">
        <v>0.6</v>
      </c>
      <c r="C61" s="55">
        <v>1.7</v>
      </c>
      <c r="D61" s="49">
        <f t="shared" si="7"/>
        <v>-0.64705882352941169</v>
      </c>
      <c r="E61" s="55">
        <f>B61+Mar!G61</f>
        <v>1.2000000000000002</v>
      </c>
      <c r="F61" s="55">
        <f>C61+Mar!I61</f>
        <v>8.3999999999999986</v>
      </c>
      <c r="G61" s="49">
        <f t="shared" si="8"/>
        <v>-0.8571428571428571</v>
      </c>
      <c r="J61" s="80"/>
      <c r="K61" s="80"/>
    </row>
    <row r="62" spans="1:11" x14ac:dyDescent="0.2">
      <c r="A62" s="52" t="s">
        <v>95</v>
      </c>
      <c r="B62" s="55">
        <v>0.5</v>
      </c>
      <c r="C62" s="55">
        <v>1.3</v>
      </c>
      <c r="D62" s="49">
        <f t="shared" si="7"/>
        <v>-0.61538461538461542</v>
      </c>
      <c r="E62" s="55">
        <f>B62+Mar!G62</f>
        <v>0.9</v>
      </c>
      <c r="F62" s="55">
        <f>C62+Mar!I62</f>
        <v>6.6</v>
      </c>
      <c r="G62" s="49">
        <f t="shared" si="8"/>
        <v>-0.86363636363636365</v>
      </c>
      <c r="J62" s="80"/>
      <c r="K62" s="80"/>
    </row>
    <row r="63" spans="1:11" x14ac:dyDescent="0.2">
      <c r="A63" s="51"/>
      <c r="B63" s="55"/>
      <c r="C63" s="55"/>
      <c r="D63" s="49"/>
      <c r="E63" s="55"/>
      <c r="F63" s="55"/>
      <c r="G63" s="49"/>
      <c r="J63" s="80"/>
      <c r="K63" s="80"/>
    </row>
    <row r="64" spans="1:11" x14ac:dyDescent="0.2">
      <c r="A64" s="52" t="s">
        <v>92</v>
      </c>
      <c r="B64" s="55">
        <v>2.6</v>
      </c>
      <c r="C64" s="55">
        <v>17.7</v>
      </c>
      <c r="D64" s="49">
        <f t="shared" ref="D64:D73" si="9">$B64/C64-1</f>
        <v>-0.85310734463276838</v>
      </c>
      <c r="E64" s="55">
        <f>B64+Mar!G64</f>
        <v>4.5</v>
      </c>
      <c r="F64" s="55">
        <f>C64+Mar!I64</f>
        <v>76.399999999999991</v>
      </c>
      <c r="G64" s="49">
        <f t="shared" ref="G64:G73" si="10">$E64/F64-1</f>
        <v>-0.94109947643979053</v>
      </c>
      <c r="J64" s="80">
        <v>0.1</v>
      </c>
      <c r="K64" s="80">
        <v>0.1</v>
      </c>
    </row>
    <row r="65" spans="1:11" x14ac:dyDescent="0.2">
      <c r="A65" s="52" t="s">
        <v>91</v>
      </c>
      <c r="B65" s="55">
        <v>1</v>
      </c>
      <c r="C65" s="55">
        <v>2.4</v>
      </c>
      <c r="D65" s="49">
        <f t="shared" si="9"/>
        <v>-0.58333333333333326</v>
      </c>
      <c r="E65" s="55">
        <f>B65+Mar!G65</f>
        <v>2.4</v>
      </c>
      <c r="F65" s="55">
        <f>C65+Mar!I65</f>
        <v>15.000000000000002</v>
      </c>
      <c r="G65" s="49">
        <f t="shared" si="10"/>
        <v>-0.84000000000000008</v>
      </c>
      <c r="J65" s="80"/>
      <c r="K65" s="80"/>
    </row>
    <row r="66" spans="1:11" x14ac:dyDescent="0.2">
      <c r="A66" s="56" t="s">
        <v>90</v>
      </c>
      <c r="B66" s="55">
        <v>0.2</v>
      </c>
      <c r="C66" s="55">
        <v>0.9</v>
      </c>
      <c r="D66" s="49">
        <f t="shared" si="9"/>
        <v>-0.77777777777777779</v>
      </c>
      <c r="E66" s="55">
        <f>B66+Mar!G66</f>
        <v>0.60000000000000009</v>
      </c>
      <c r="F66" s="55">
        <f>C66+Mar!I66</f>
        <v>3.9</v>
      </c>
      <c r="G66" s="49">
        <f t="shared" si="10"/>
        <v>-0.84615384615384615</v>
      </c>
      <c r="J66" s="80"/>
      <c r="K66" s="80"/>
    </row>
    <row r="67" spans="1:11" x14ac:dyDescent="0.2">
      <c r="A67" s="52" t="s">
        <v>4</v>
      </c>
      <c r="B67" s="55">
        <v>0.2</v>
      </c>
      <c r="C67" s="55">
        <v>0.4</v>
      </c>
      <c r="D67" s="49">
        <f t="shared" si="9"/>
        <v>-0.5</v>
      </c>
      <c r="E67" s="55">
        <f>B67+Mar!G67</f>
        <v>0.30000000000000004</v>
      </c>
      <c r="F67" s="55">
        <f>C67+Mar!I67</f>
        <v>1.6999999999999997</v>
      </c>
      <c r="G67" s="49">
        <f t="shared" si="10"/>
        <v>-0.82352941176470584</v>
      </c>
      <c r="J67" s="80"/>
      <c r="K67" s="80"/>
    </row>
    <row r="68" spans="1:11" x14ac:dyDescent="0.2">
      <c r="A68" s="52" t="s">
        <v>3</v>
      </c>
      <c r="B68" s="55">
        <v>0.6</v>
      </c>
      <c r="C68" s="55">
        <v>0.9</v>
      </c>
      <c r="D68" s="49">
        <f t="shared" si="9"/>
        <v>-0.33333333333333337</v>
      </c>
      <c r="E68" s="55">
        <f>B68+Mar!G68</f>
        <v>1</v>
      </c>
      <c r="F68" s="55">
        <f>C68+Mar!I68</f>
        <v>3.6999999999999997</v>
      </c>
      <c r="G68" s="49">
        <f t="shared" si="10"/>
        <v>-0.72972972972972971</v>
      </c>
      <c r="J68" s="80"/>
      <c r="K68" s="80"/>
    </row>
    <row r="69" spans="1:11" x14ac:dyDescent="0.2">
      <c r="A69" s="52" t="s">
        <v>89</v>
      </c>
      <c r="B69" s="55">
        <v>3.2</v>
      </c>
      <c r="C69" s="55">
        <v>12.1</v>
      </c>
      <c r="D69" s="49">
        <f t="shared" si="9"/>
        <v>-0.73553719008264462</v>
      </c>
      <c r="E69" s="55">
        <f>B69+Mar!G69</f>
        <v>5.5</v>
      </c>
      <c r="F69" s="55">
        <f>C69+Mar!I69</f>
        <v>48.300000000000004</v>
      </c>
      <c r="G69" s="49">
        <f t="shared" si="10"/>
        <v>-0.88612836438923392</v>
      </c>
      <c r="J69" s="80">
        <v>0.1</v>
      </c>
      <c r="K69" s="80">
        <v>0.1</v>
      </c>
    </row>
    <row r="70" spans="1:11" x14ac:dyDescent="0.2">
      <c r="A70" s="52" t="s">
        <v>82</v>
      </c>
      <c r="B70" s="55">
        <v>3.2</v>
      </c>
      <c r="C70" s="55">
        <v>4.5</v>
      </c>
      <c r="D70" s="49">
        <f t="shared" si="9"/>
        <v>-0.28888888888888886</v>
      </c>
      <c r="E70" s="55">
        <f>B70+Mar!G70</f>
        <v>6.7</v>
      </c>
      <c r="F70" s="55">
        <f>C70+Mar!I70</f>
        <v>13.4</v>
      </c>
      <c r="G70" s="49">
        <f t="shared" si="10"/>
        <v>-0.5</v>
      </c>
      <c r="J70" s="80"/>
      <c r="K70" s="80"/>
    </row>
    <row r="71" spans="1:11" x14ac:dyDescent="0.2">
      <c r="A71" s="52" t="s">
        <v>94</v>
      </c>
      <c r="B71" s="55">
        <v>2</v>
      </c>
      <c r="C71" s="55">
        <v>3</v>
      </c>
      <c r="D71" s="49">
        <f t="shared" si="9"/>
        <v>-0.33333333333333337</v>
      </c>
      <c r="E71" s="55">
        <f>B71+Mar!G71</f>
        <v>4.0999999999999996</v>
      </c>
      <c r="F71" s="55">
        <f>C71+Mar!I71</f>
        <v>13.2</v>
      </c>
      <c r="G71" s="49">
        <f t="shared" si="10"/>
        <v>-0.68939393939393945</v>
      </c>
      <c r="J71" s="80">
        <v>0.1</v>
      </c>
      <c r="K71" s="80">
        <v>0.1</v>
      </c>
    </row>
    <row r="72" spans="1:11" x14ac:dyDescent="0.2">
      <c r="A72" s="52" t="s">
        <v>87</v>
      </c>
      <c r="B72" s="55">
        <v>0.6</v>
      </c>
      <c r="C72" s="55">
        <v>2.7</v>
      </c>
      <c r="D72" s="49">
        <f t="shared" si="9"/>
        <v>-0.77777777777777779</v>
      </c>
      <c r="E72" s="55">
        <f>B72+Mar!G72</f>
        <v>1.2999999999999998</v>
      </c>
      <c r="F72" s="55">
        <f>C72+Mar!I72</f>
        <v>9</v>
      </c>
      <c r="G72" s="49">
        <f t="shared" si="10"/>
        <v>-0.85555555555555562</v>
      </c>
      <c r="J72" s="80"/>
      <c r="K72" s="80"/>
    </row>
    <row r="73" spans="1:11" x14ac:dyDescent="0.2">
      <c r="A73" s="52" t="s">
        <v>93</v>
      </c>
      <c r="B73" s="55">
        <v>1.5</v>
      </c>
      <c r="C73" s="55">
        <v>2.7</v>
      </c>
      <c r="D73" s="49">
        <f t="shared" si="9"/>
        <v>-0.44444444444444453</v>
      </c>
      <c r="E73" s="55">
        <f>B73+Mar!G73</f>
        <v>3.1</v>
      </c>
      <c r="F73" s="55">
        <f>C73+Mar!I73</f>
        <v>12.2</v>
      </c>
      <c r="G73" s="49">
        <f t="shared" si="10"/>
        <v>-0.74590163934426235</v>
      </c>
      <c r="J73" s="80">
        <v>0.1</v>
      </c>
      <c r="K73" s="80">
        <v>0.1</v>
      </c>
    </row>
    <row r="74" spans="1:11" x14ac:dyDescent="0.2">
      <c r="A74" s="51"/>
      <c r="B74" s="55"/>
      <c r="C74" s="55"/>
      <c r="D74" s="49"/>
      <c r="E74" s="55"/>
      <c r="F74" s="55"/>
      <c r="G74" s="49"/>
      <c r="J74" s="80"/>
      <c r="K74" s="80"/>
    </row>
    <row r="75" spans="1:11" x14ac:dyDescent="0.2">
      <c r="A75" s="50" t="s">
        <v>62</v>
      </c>
      <c r="B75" s="55">
        <v>78.900000000000006</v>
      </c>
      <c r="C75" s="55">
        <v>105.5</v>
      </c>
      <c r="D75" s="49">
        <f>$B75/C75-1</f>
        <v>-0.25213270142180089</v>
      </c>
      <c r="E75" s="55">
        <f>B75+Mar!G75</f>
        <v>180.5</v>
      </c>
      <c r="F75" s="55">
        <f>C75+Mar!I75</f>
        <v>387.8</v>
      </c>
      <c r="G75" s="49">
        <f t="shared" ref="G75:G78" si="11">$E75/F75-1</f>
        <v>-0.53455389375966988</v>
      </c>
      <c r="J75" s="80">
        <v>4.4000000000000004</v>
      </c>
      <c r="K75" s="80">
        <v>9.3000000000000007</v>
      </c>
    </row>
    <row r="76" spans="1:11" x14ac:dyDescent="0.2">
      <c r="A76" s="52" t="s">
        <v>312</v>
      </c>
      <c r="B76" s="55">
        <v>64.099999999999994</v>
      </c>
      <c r="C76" s="55">
        <v>80.3</v>
      </c>
      <c r="D76" s="49">
        <f>$B76/C76-1</f>
        <v>-0.20174346201743465</v>
      </c>
      <c r="E76" s="55">
        <f>B76+Mar!G76</f>
        <v>146</v>
      </c>
      <c r="F76" s="55">
        <f>C76+Mar!I76</f>
        <v>297.2</v>
      </c>
      <c r="G76" s="49">
        <f t="shared" si="11"/>
        <v>-0.50874831763122474</v>
      </c>
      <c r="J76" s="80">
        <v>3.7</v>
      </c>
      <c r="K76" s="80">
        <v>7.8000000000000007</v>
      </c>
    </row>
    <row r="77" spans="1:11" x14ac:dyDescent="0.2">
      <c r="A77" s="52" t="s">
        <v>103</v>
      </c>
      <c r="B77" s="55">
        <v>2.6</v>
      </c>
      <c r="C77" s="55">
        <v>2.9</v>
      </c>
      <c r="D77" s="49">
        <f>$B77/C77-1</f>
        <v>-0.10344827586206895</v>
      </c>
      <c r="E77" s="55">
        <f>B77+Mar!G77</f>
        <v>5.5</v>
      </c>
      <c r="F77" s="55">
        <f>C77+Mar!I77</f>
        <v>10.1</v>
      </c>
      <c r="G77" s="49">
        <f t="shared" si="11"/>
        <v>-0.45544554455445541</v>
      </c>
      <c r="J77" s="80">
        <v>0.2</v>
      </c>
      <c r="K77" s="80">
        <v>0.2</v>
      </c>
    </row>
    <row r="78" spans="1:11" x14ac:dyDescent="0.2">
      <c r="A78" s="52" t="s">
        <v>102</v>
      </c>
      <c r="B78" s="55">
        <v>4.3</v>
      </c>
      <c r="C78" s="55">
        <v>8.3000000000000007</v>
      </c>
      <c r="D78" s="49">
        <f>$B78/C78-1</f>
        <v>-0.4819277108433736</v>
      </c>
      <c r="E78" s="55">
        <f>B78+Mar!G78</f>
        <v>8.6999999999999993</v>
      </c>
      <c r="F78" s="55">
        <f>C78+Mar!I78</f>
        <v>28.2</v>
      </c>
      <c r="G78" s="49">
        <f t="shared" si="11"/>
        <v>-0.6914893617021276</v>
      </c>
      <c r="J78" s="80">
        <v>0.3</v>
      </c>
      <c r="K78" s="80">
        <v>0.3</v>
      </c>
    </row>
    <row r="79" spans="1:11" x14ac:dyDescent="0.2">
      <c r="A79" s="51"/>
      <c r="B79" s="55"/>
      <c r="C79" s="55"/>
      <c r="D79" s="49"/>
      <c r="E79" s="55"/>
      <c r="F79" s="55"/>
      <c r="G79" s="49"/>
      <c r="J79" s="80"/>
      <c r="K79" s="80"/>
    </row>
    <row r="80" spans="1:11" x14ac:dyDescent="0.2">
      <c r="A80" s="50" t="s">
        <v>313</v>
      </c>
      <c r="B80" s="55">
        <v>3.4</v>
      </c>
      <c r="C80" s="55">
        <v>7</v>
      </c>
      <c r="D80" s="49">
        <f t="shared" ref="D80:D86" si="12">$B80/C80-1</f>
        <v>-0.51428571428571423</v>
      </c>
      <c r="E80" s="55">
        <f>B80+Mar!G80</f>
        <v>7.6</v>
      </c>
      <c r="F80" s="55">
        <f>C80+Mar!I80</f>
        <v>16.3</v>
      </c>
      <c r="G80" s="49">
        <f t="shared" ref="G80:G86" si="13">$E80/F80-1</f>
        <v>-0.53374233128834359</v>
      </c>
      <c r="J80" s="80">
        <v>0.2</v>
      </c>
      <c r="K80" s="80">
        <v>0.2</v>
      </c>
    </row>
    <row r="81" spans="1:11" x14ac:dyDescent="0.2">
      <c r="A81" s="50" t="s">
        <v>314</v>
      </c>
      <c r="B81" s="55">
        <v>7.1</v>
      </c>
      <c r="C81" s="55">
        <v>7</v>
      </c>
      <c r="D81" s="49">
        <f t="shared" si="12"/>
        <v>1.4285714285714235E-2</v>
      </c>
      <c r="E81" s="55">
        <f>B81+Mar!G81</f>
        <v>18</v>
      </c>
      <c r="F81" s="55">
        <f>C81+Mar!I81</f>
        <v>33.299999999999997</v>
      </c>
      <c r="G81" s="49">
        <f t="shared" si="13"/>
        <v>-0.45945945945945943</v>
      </c>
      <c r="J81" s="80">
        <v>0.3</v>
      </c>
      <c r="K81" s="80">
        <v>0.3</v>
      </c>
    </row>
    <row r="82" spans="1:11" x14ac:dyDescent="0.2">
      <c r="A82" s="52" t="s">
        <v>148</v>
      </c>
      <c r="B82" s="55">
        <v>0.2</v>
      </c>
      <c r="C82" s="55">
        <v>0.3</v>
      </c>
      <c r="D82" s="49">
        <f t="shared" si="12"/>
        <v>-0.33333333333333326</v>
      </c>
      <c r="E82" s="55">
        <f>B82+Mar!G82</f>
        <v>0.5</v>
      </c>
      <c r="F82" s="55">
        <f>C82+Mar!I82</f>
        <v>1.3</v>
      </c>
      <c r="G82" s="49">
        <f t="shared" si="13"/>
        <v>-0.61538461538461542</v>
      </c>
      <c r="J82" s="80"/>
      <c r="K82" s="80"/>
    </row>
    <row r="83" spans="1:11" x14ac:dyDescent="0.2">
      <c r="A83" s="52" t="s">
        <v>104</v>
      </c>
      <c r="B83" s="55">
        <v>1.8</v>
      </c>
      <c r="C83" s="55">
        <v>4.9000000000000004</v>
      </c>
      <c r="D83" s="49">
        <f t="shared" si="12"/>
        <v>-0.63265306122448983</v>
      </c>
      <c r="E83" s="55">
        <f>B83+Mar!G83</f>
        <v>4.0999999999999996</v>
      </c>
      <c r="F83" s="55">
        <f>C83+Mar!I83</f>
        <v>14.200000000000001</v>
      </c>
      <c r="G83" s="49">
        <f t="shared" si="13"/>
        <v>-0.71126760563380287</v>
      </c>
      <c r="J83" s="80"/>
      <c r="K83" s="80"/>
    </row>
    <row r="84" spans="1:11" x14ac:dyDescent="0.2">
      <c r="A84" s="52" t="s">
        <v>105</v>
      </c>
      <c r="B84" s="55">
        <v>2.9</v>
      </c>
      <c r="C84" s="55">
        <v>5.0999999999999996</v>
      </c>
      <c r="D84" s="49">
        <f t="shared" si="12"/>
        <v>-0.43137254901960786</v>
      </c>
      <c r="E84" s="55">
        <f>B84+Mar!G84</f>
        <v>8</v>
      </c>
      <c r="F84" s="55">
        <f>C84+Mar!I84</f>
        <v>19.700000000000003</v>
      </c>
      <c r="G84" s="49">
        <f t="shared" si="13"/>
        <v>-0.59390862944162448</v>
      </c>
      <c r="J84" s="80">
        <v>0.1</v>
      </c>
      <c r="K84" s="80">
        <v>0.1</v>
      </c>
    </row>
    <row r="85" spans="1:11" x14ac:dyDescent="0.2">
      <c r="A85" s="52" t="s">
        <v>106</v>
      </c>
      <c r="B85" s="55">
        <v>0.3</v>
      </c>
      <c r="C85" s="55">
        <v>0.6</v>
      </c>
      <c r="D85" s="49">
        <f t="shared" si="12"/>
        <v>-0.5</v>
      </c>
      <c r="E85" s="55">
        <f>B85+Mar!G85</f>
        <v>0.89999999999999991</v>
      </c>
      <c r="F85" s="55">
        <f>C85+Mar!I85</f>
        <v>3.8000000000000003</v>
      </c>
      <c r="G85" s="49">
        <f t="shared" si="13"/>
        <v>-0.76315789473684215</v>
      </c>
      <c r="J85" s="80"/>
      <c r="K85" s="80"/>
    </row>
    <row r="86" spans="1:11" x14ac:dyDescent="0.2">
      <c r="A86" s="52" t="s">
        <v>107</v>
      </c>
      <c r="B86" s="55">
        <v>1</v>
      </c>
      <c r="C86" s="55">
        <v>0.9</v>
      </c>
      <c r="D86" s="49">
        <f t="shared" si="12"/>
        <v>0.11111111111111116</v>
      </c>
      <c r="E86" s="55">
        <f>B86+Mar!G86</f>
        <v>2.2999999999999998</v>
      </c>
      <c r="F86" s="55">
        <f>C86+Mar!I86</f>
        <v>3.8000000000000003</v>
      </c>
      <c r="G86" s="49">
        <f t="shared" si="13"/>
        <v>-0.39473684210526327</v>
      </c>
      <c r="J86" s="80">
        <v>0.1</v>
      </c>
      <c r="K86" s="80">
        <v>0.1</v>
      </c>
    </row>
    <row r="87" spans="1:11" x14ac:dyDescent="0.2">
      <c r="A87" s="51"/>
      <c r="B87" s="55"/>
      <c r="C87" s="55"/>
      <c r="D87" s="49"/>
      <c r="E87" s="55"/>
      <c r="F87" s="55"/>
      <c r="G87" s="49"/>
      <c r="J87" s="80"/>
      <c r="K87" s="80"/>
    </row>
    <row r="88" spans="1:11" x14ac:dyDescent="0.2">
      <c r="A88" s="50" t="s">
        <v>73</v>
      </c>
      <c r="B88" s="55">
        <v>2.2000000000000002</v>
      </c>
      <c r="C88" s="55">
        <v>4.8</v>
      </c>
      <c r="D88" s="49">
        <f>$B88/C88-1</f>
        <v>-0.54166666666666663</v>
      </c>
      <c r="E88" s="55">
        <f>B88+Mar!G88</f>
        <v>3.6</v>
      </c>
      <c r="F88" s="55">
        <f>C88+Mar!I88</f>
        <v>13.8</v>
      </c>
      <c r="G88" s="49">
        <f t="shared" ref="G88:G90" si="14">$E88/F88-1</f>
        <v>-0.73913043478260865</v>
      </c>
      <c r="J88" s="80">
        <v>0.1</v>
      </c>
      <c r="K88" s="80">
        <v>0.1</v>
      </c>
    </row>
    <row r="89" spans="1:11" x14ac:dyDescent="0.2">
      <c r="A89" s="52" t="s">
        <v>126</v>
      </c>
      <c r="B89" s="55">
        <v>1.9</v>
      </c>
      <c r="C89" s="55">
        <v>4.2</v>
      </c>
      <c r="D89" s="49">
        <f>$B89/C89-1</f>
        <v>-0.54761904761904767</v>
      </c>
      <c r="E89" s="55">
        <f>B89+Mar!G89</f>
        <v>3.2</v>
      </c>
      <c r="F89" s="55">
        <f>C89+Mar!I89</f>
        <v>11.9</v>
      </c>
      <c r="G89" s="49">
        <f t="shared" si="14"/>
        <v>-0.73109243697478998</v>
      </c>
      <c r="J89" s="80">
        <v>0.1</v>
      </c>
      <c r="K89" s="80">
        <v>0.1</v>
      </c>
    </row>
    <row r="90" spans="1:11" x14ac:dyDescent="0.2">
      <c r="A90" s="52" t="s">
        <v>127</v>
      </c>
      <c r="B90" s="55">
        <v>0.1</v>
      </c>
      <c r="C90" s="55">
        <v>0.5</v>
      </c>
      <c r="D90" s="49">
        <f>$B90/C90-1</f>
        <v>-0.8</v>
      </c>
      <c r="E90" s="55">
        <f>B90+Mar!G90</f>
        <v>0.2</v>
      </c>
      <c r="F90" s="55">
        <f>C90+Mar!I90</f>
        <v>1.6</v>
      </c>
      <c r="G90" s="49">
        <f t="shared" si="14"/>
        <v>-0.875</v>
      </c>
      <c r="J90" s="80"/>
      <c r="K90" s="80"/>
    </row>
  </sheetData>
  <mergeCells count="4">
    <mergeCell ref="J8:K8"/>
    <mergeCell ref="A7:A8"/>
    <mergeCell ref="B7:C7"/>
    <mergeCell ref="E7:F7"/>
  </mergeCells>
  <conditionalFormatting sqref="J9:J90 A9:G90">
    <cfRule type="containsBlanks" dxfId="41" priority="9">
      <formula>LEN(TRIM(A9))=0</formula>
    </cfRule>
  </conditionalFormatting>
  <conditionalFormatting sqref="D9:D90 G9:G90">
    <cfRule type="cellIs" dxfId="40" priority="7" operator="lessThan">
      <formula>0</formula>
    </cfRule>
    <cfRule type="cellIs" dxfId="39" priority="8" operator="greaterThan">
      <formula>0</formula>
    </cfRule>
  </conditionalFormatting>
  <conditionalFormatting sqref="K9:K90">
    <cfRule type="containsBlanks" dxfId="38" priority="3">
      <formula>LEN(TRIM(K9))=0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Y90"/>
  <sheetViews>
    <sheetView zoomScaleNormal="100" workbookViewId="0">
      <selection activeCell="F9" sqref="F9"/>
    </sheetView>
  </sheetViews>
  <sheetFormatPr defaultColWidth="9" defaultRowHeight="12.75" x14ac:dyDescent="0.2"/>
  <cols>
    <col min="1" max="1" width="25.25" style="40" bestFit="1" customWidth="1"/>
    <col min="2" max="3" width="9.5" style="43" customWidth="1"/>
    <col min="4" max="4" width="9.625" style="33" customWidth="1"/>
    <col min="5" max="6" width="9.5" style="43" customWidth="1"/>
    <col min="7" max="7" width="9.625" style="33" customWidth="1"/>
    <col min="8" max="9" width="8.875" style="33" customWidth="1"/>
    <col min="10" max="10" width="8" style="43" bestFit="1" customWidth="1"/>
    <col min="11" max="11" width="12.375" style="43" customWidth="1"/>
    <col min="12" max="25" width="9" style="33"/>
    <col min="26" max="16384" width="9" style="2"/>
  </cols>
  <sheetData>
    <row r="1" spans="1:25" ht="18" customHeight="1" x14ac:dyDescent="0.2">
      <c r="A1" s="39"/>
      <c r="B1" s="42"/>
      <c r="E1" s="42"/>
    </row>
    <row r="2" spans="1:25" ht="18" customHeight="1" x14ac:dyDescent="0.2">
      <c r="A2" s="39"/>
      <c r="B2" s="42"/>
      <c r="E2" s="42"/>
    </row>
    <row r="3" spans="1:25" ht="18" customHeight="1" x14ac:dyDescent="0.2">
      <c r="A3" s="39"/>
      <c r="B3" s="42"/>
      <c r="E3" s="42"/>
    </row>
    <row r="4" spans="1:25" ht="18" customHeight="1" x14ac:dyDescent="0.2">
      <c r="A4" s="41"/>
    </row>
    <row r="5" spans="1:25" ht="18" customHeight="1" x14ac:dyDescent="0.2">
      <c r="A5" s="41"/>
    </row>
    <row r="6" spans="1:25" ht="18" customHeight="1" x14ac:dyDescent="0.2">
      <c r="A6" s="41"/>
    </row>
    <row r="7" spans="1:25" s="45" customFormat="1" ht="30" customHeight="1" x14ac:dyDescent="0.2">
      <c r="A7" s="228"/>
      <c r="B7" s="227" t="s">
        <v>136</v>
      </c>
      <c r="C7" s="227"/>
      <c r="D7" s="78" t="s">
        <v>315</v>
      </c>
      <c r="E7" s="230" t="str">
        <f>CONCATENATE("January-",B7)</f>
        <v>January-May</v>
      </c>
      <c r="F7" s="230"/>
      <c r="G7" s="79" t="s">
        <v>315</v>
      </c>
      <c r="H7" s="44"/>
      <c r="I7" s="44"/>
      <c r="J7" s="81" t="s">
        <v>136</v>
      </c>
      <c r="K7" s="81" t="str">
        <f>E7</f>
        <v>January-May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45" customFormat="1" x14ac:dyDescent="0.2">
      <c r="A8" s="229"/>
      <c r="B8" s="46">
        <v>2022</v>
      </c>
      <c r="C8" s="46">
        <v>2019</v>
      </c>
      <c r="D8" s="46" t="s">
        <v>271</v>
      </c>
      <c r="E8" s="46">
        <v>2022</v>
      </c>
      <c r="F8" s="46">
        <v>2019</v>
      </c>
      <c r="G8" s="46" t="s">
        <v>271</v>
      </c>
      <c r="H8" s="44"/>
      <c r="I8" s="44"/>
      <c r="J8" s="225">
        <v>2022</v>
      </c>
      <c r="K8" s="22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x14ac:dyDescent="0.2">
      <c r="A9" s="50" t="s">
        <v>128</v>
      </c>
      <c r="B9" s="55">
        <v>249.2</v>
      </c>
      <c r="C9" s="55">
        <f>VLOOKUP($A9,[1]May!$A:$D,3,0)</f>
        <v>439.9</v>
      </c>
      <c r="D9" s="49">
        <f>$B9/C9-1</f>
        <v>-0.4335076153671289</v>
      </c>
      <c r="E9" s="55">
        <f>B9+Apr!E9</f>
        <v>765.90000000000009</v>
      </c>
      <c r="F9" s="55">
        <f>C9+Apr!F9</f>
        <v>1897.5</v>
      </c>
      <c r="G9" s="49">
        <f>$E9/F9-1</f>
        <v>-0.59636363636363632</v>
      </c>
      <c r="J9" s="55">
        <v>13.5</v>
      </c>
      <c r="K9" s="80">
        <f>J9+Apr!K9</f>
        <v>33.1</v>
      </c>
    </row>
    <row r="10" spans="1:25" x14ac:dyDescent="0.2">
      <c r="A10" s="50" t="s">
        <v>7</v>
      </c>
      <c r="B10" s="55">
        <v>13.3</v>
      </c>
      <c r="C10" s="55">
        <f>VLOOKUP($A10,[1]May!$A:$D,4,0)</f>
        <v>52</v>
      </c>
      <c r="D10" s="49">
        <f>$B10/C10-1</f>
        <v>-0.74423076923076925</v>
      </c>
      <c r="E10" s="55">
        <f>B10+Apr!E10</f>
        <v>34.200000000000003</v>
      </c>
      <c r="F10" s="55">
        <f>C10+Apr!F10</f>
        <v>243</v>
      </c>
      <c r="G10" s="49">
        <f>$E10/F10-1</f>
        <v>-0.85925925925925928</v>
      </c>
      <c r="J10" s="55">
        <v>0.7</v>
      </c>
      <c r="K10" s="80">
        <f>J10+Apr!K10</f>
        <v>1.9999999999999998</v>
      </c>
    </row>
    <row r="11" spans="1:25" x14ac:dyDescent="0.2">
      <c r="A11" s="51"/>
      <c r="B11" s="55"/>
      <c r="C11" s="55"/>
      <c r="D11" s="49"/>
      <c r="E11" s="55"/>
      <c r="F11" s="55"/>
      <c r="G11" s="49"/>
      <c r="J11" s="55"/>
      <c r="K11" s="80"/>
    </row>
    <row r="12" spans="1:25" x14ac:dyDescent="0.2">
      <c r="A12" s="50" t="s">
        <v>1</v>
      </c>
      <c r="B12" s="55">
        <f>SUM(B13:B22)</f>
        <v>6.7999999999999989</v>
      </c>
      <c r="C12" s="55">
        <f>VLOOKUP($A12,[1]May!$A:$D,4,0)</f>
        <v>42.2</v>
      </c>
      <c r="D12" s="49">
        <f t="shared" ref="D12:D22" si="0">$B12/C12-1</f>
        <v>-0.83886255924170616</v>
      </c>
      <c r="E12" s="55">
        <f>B12+Apr!E12</f>
        <v>16.600000000000001</v>
      </c>
      <c r="F12" s="55">
        <f>C12+Apr!F12</f>
        <v>198.3</v>
      </c>
      <c r="G12" s="49">
        <f t="shared" ref="G12:G22" si="1">$E12/F12-1</f>
        <v>-0.91628845184064545</v>
      </c>
      <c r="J12" s="55">
        <f>SUM(J13:J22)</f>
        <v>0.2</v>
      </c>
      <c r="K12" s="80">
        <f>J12+Apr!K12</f>
        <v>0.2</v>
      </c>
    </row>
    <row r="13" spans="1:25" x14ac:dyDescent="0.2">
      <c r="A13" s="52" t="s">
        <v>120</v>
      </c>
      <c r="B13" s="55">
        <v>2.2000000000000002</v>
      </c>
      <c r="C13" s="55">
        <f>VLOOKUP($A13,[1]May!$A:$D,4,0)</f>
        <v>17.8</v>
      </c>
      <c r="D13" s="49">
        <f t="shared" si="0"/>
        <v>-0.8764044943820225</v>
      </c>
      <c r="E13" s="55">
        <f>B13+Apr!E13</f>
        <v>4.9000000000000004</v>
      </c>
      <c r="F13" s="55">
        <f>C13+Apr!F13</f>
        <v>38</v>
      </c>
      <c r="G13" s="49">
        <f t="shared" si="1"/>
        <v>-0.8710526315789473</v>
      </c>
      <c r="J13" s="55"/>
      <c r="K13" s="80"/>
    </row>
    <row r="14" spans="1:25" x14ac:dyDescent="0.2">
      <c r="A14" s="52" t="s">
        <v>130</v>
      </c>
      <c r="B14" s="55">
        <v>0.1</v>
      </c>
      <c r="C14" s="55">
        <f>VLOOKUP($A14,[1]May!$A:$D,4,0)</f>
        <v>0.7</v>
      </c>
      <c r="D14" s="49">
        <f t="shared" si="0"/>
        <v>-0.8571428571428571</v>
      </c>
      <c r="E14" s="55">
        <f>B14+Apr!E14</f>
        <v>0.1</v>
      </c>
      <c r="F14" s="55">
        <f>C14+Apr!F14</f>
        <v>5.8</v>
      </c>
      <c r="G14" s="49">
        <f t="shared" si="1"/>
        <v>-0.98275862068965514</v>
      </c>
      <c r="J14" s="55"/>
      <c r="K14" s="80"/>
    </row>
    <row r="15" spans="1:25" x14ac:dyDescent="0.2">
      <c r="A15" s="52" t="s">
        <v>119</v>
      </c>
      <c r="B15" s="55">
        <v>1</v>
      </c>
      <c r="C15" s="55">
        <f>VLOOKUP($A15,[1]May!$A:$D,4,0)</f>
        <v>2.9</v>
      </c>
      <c r="D15" s="49">
        <f t="shared" si="0"/>
        <v>-0.65517241379310343</v>
      </c>
      <c r="E15" s="55">
        <f>B15+Apr!E15</f>
        <v>2.1</v>
      </c>
      <c r="F15" s="55">
        <f>C15+Apr!F15</f>
        <v>19.299999999999997</v>
      </c>
      <c r="G15" s="49">
        <f t="shared" si="1"/>
        <v>-0.89119170984455953</v>
      </c>
      <c r="J15" s="55"/>
      <c r="K15" s="80"/>
    </row>
    <row r="16" spans="1:25" ht="12" customHeight="1" x14ac:dyDescent="0.2">
      <c r="A16" s="52" t="s">
        <v>118</v>
      </c>
      <c r="B16" s="55">
        <v>0.4</v>
      </c>
      <c r="C16" s="55">
        <f>VLOOKUP($A16,[1]May!$A:$D,4,0)</f>
        <v>10.4</v>
      </c>
      <c r="D16" s="49">
        <f t="shared" si="0"/>
        <v>-0.96153846153846156</v>
      </c>
      <c r="E16" s="55">
        <f>B16+Apr!E16</f>
        <v>1.2000000000000002</v>
      </c>
      <c r="F16" s="55">
        <f>C16+Apr!F16</f>
        <v>62.3</v>
      </c>
      <c r="G16" s="49">
        <f t="shared" si="1"/>
        <v>-0.9807383627608347</v>
      </c>
      <c r="J16" s="55"/>
      <c r="K16" s="80"/>
    </row>
    <row r="17" spans="1:11" x14ac:dyDescent="0.2">
      <c r="A17" s="52" t="s">
        <v>117</v>
      </c>
      <c r="B17" s="55">
        <v>0.5</v>
      </c>
      <c r="C17" s="55">
        <f>VLOOKUP($A17,[1]May!$A:$D,4,0)</f>
        <v>1.6</v>
      </c>
      <c r="D17" s="49">
        <f t="shared" si="0"/>
        <v>-0.6875</v>
      </c>
      <c r="E17" s="55">
        <f>B17+Apr!E17</f>
        <v>1.2000000000000002</v>
      </c>
      <c r="F17" s="55">
        <f>C17+Apr!F17</f>
        <v>10</v>
      </c>
      <c r="G17" s="49">
        <f t="shared" si="1"/>
        <v>-0.88</v>
      </c>
      <c r="J17" s="55"/>
      <c r="K17" s="80"/>
    </row>
    <row r="18" spans="1:11" x14ac:dyDescent="0.2">
      <c r="A18" s="52" t="s">
        <v>116</v>
      </c>
      <c r="B18" s="55">
        <v>0.1</v>
      </c>
      <c r="C18" s="55">
        <f>VLOOKUP($A18,[1]May!$A:$D,4,0)</f>
        <v>1.2</v>
      </c>
      <c r="D18" s="49">
        <f t="shared" si="0"/>
        <v>-0.91666666666666663</v>
      </c>
      <c r="E18" s="55">
        <f>B18+Apr!E18</f>
        <v>0.30000000000000004</v>
      </c>
      <c r="F18" s="55">
        <f>C18+Apr!F18</f>
        <v>8</v>
      </c>
      <c r="G18" s="49">
        <f t="shared" si="1"/>
        <v>-0.96250000000000002</v>
      </c>
      <c r="J18" s="55"/>
      <c r="K18" s="80"/>
    </row>
    <row r="19" spans="1:11" x14ac:dyDescent="0.2">
      <c r="A19" s="52" t="s">
        <v>311</v>
      </c>
      <c r="B19" s="55">
        <v>0.7</v>
      </c>
      <c r="C19" s="55">
        <f>VLOOKUP($A19,[1]May!$A:$D,4,0)</f>
        <v>3.6</v>
      </c>
      <c r="D19" s="49">
        <f t="shared" si="0"/>
        <v>-0.80555555555555558</v>
      </c>
      <c r="E19" s="55">
        <f>B19+Apr!E19</f>
        <v>1.9</v>
      </c>
      <c r="F19" s="55">
        <f>C19+Apr!F19</f>
        <v>32.4</v>
      </c>
      <c r="G19" s="49">
        <f t="shared" si="1"/>
        <v>-0.94135802469135799</v>
      </c>
      <c r="J19" s="55"/>
      <c r="K19" s="80"/>
    </row>
    <row r="20" spans="1:11" x14ac:dyDescent="0.2">
      <c r="A20" s="52" t="s">
        <v>132</v>
      </c>
      <c r="B20" s="55">
        <v>0.3</v>
      </c>
      <c r="C20" s="55">
        <f>VLOOKUP($A20,[1]May!$A:$D,4,0)</f>
        <v>0.8</v>
      </c>
      <c r="D20" s="49">
        <f t="shared" si="0"/>
        <v>-0.625</v>
      </c>
      <c r="E20" s="55">
        <f>B20+Apr!E20</f>
        <v>1</v>
      </c>
      <c r="F20" s="55">
        <f>C20+Apr!F20</f>
        <v>5.3999999999999995</v>
      </c>
      <c r="G20" s="49">
        <f t="shared" si="1"/>
        <v>-0.81481481481481477</v>
      </c>
      <c r="J20" s="55"/>
      <c r="K20" s="80"/>
    </row>
    <row r="21" spans="1:11" x14ac:dyDescent="0.2">
      <c r="A21" s="52" t="s">
        <v>115</v>
      </c>
      <c r="B21" s="55">
        <v>0.1</v>
      </c>
      <c r="C21" s="55">
        <f>VLOOKUP($A21,[1]May!$A:$D,4,0)</f>
        <v>0.4</v>
      </c>
      <c r="D21" s="49">
        <f t="shared" si="0"/>
        <v>-0.75</v>
      </c>
      <c r="E21" s="55">
        <f>B21+Apr!E21</f>
        <v>0.30000000000000004</v>
      </c>
      <c r="F21" s="55">
        <f>C21+Apr!F21</f>
        <v>1.7000000000000002</v>
      </c>
      <c r="G21" s="49">
        <f t="shared" si="1"/>
        <v>-0.82352941176470584</v>
      </c>
      <c r="J21" s="55"/>
      <c r="K21" s="80"/>
    </row>
    <row r="22" spans="1:11" x14ac:dyDescent="0.2">
      <c r="A22" s="52" t="s">
        <v>131</v>
      </c>
      <c r="B22" s="55">
        <v>1.4</v>
      </c>
      <c r="C22" s="55">
        <f>VLOOKUP($A22,[1]May!$A:$D,4,0)</f>
        <v>1.9</v>
      </c>
      <c r="D22" s="49">
        <f t="shared" si="0"/>
        <v>-0.26315789473684215</v>
      </c>
      <c r="E22" s="55">
        <f>B22+Apr!E22</f>
        <v>3.6</v>
      </c>
      <c r="F22" s="55">
        <f>C22+Apr!F22</f>
        <v>12.1</v>
      </c>
      <c r="G22" s="49">
        <f t="shared" si="1"/>
        <v>-0.7024793388429752</v>
      </c>
      <c r="J22" s="55">
        <v>0.2</v>
      </c>
      <c r="K22" s="80">
        <f>J22+Apr!K22</f>
        <v>0.4</v>
      </c>
    </row>
    <row r="23" spans="1:11" x14ac:dyDescent="0.2">
      <c r="A23" s="51"/>
      <c r="B23" s="55"/>
      <c r="C23" s="55"/>
      <c r="D23" s="49"/>
      <c r="E23" s="55"/>
      <c r="F23" s="55"/>
      <c r="G23" s="49"/>
      <c r="J23" s="55"/>
      <c r="K23" s="80"/>
    </row>
    <row r="24" spans="1:11" x14ac:dyDescent="0.2">
      <c r="A24" s="52" t="s">
        <v>112</v>
      </c>
      <c r="B24" s="55">
        <v>0.8</v>
      </c>
      <c r="C24" s="55">
        <f>VLOOKUP($A24,[1]May!$A:$D,4,0)</f>
        <v>0.7</v>
      </c>
      <c r="D24" s="49">
        <f>$B24/C24-1</f>
        <v>0.14285714285714302</v>
      </c>
      <c r="E24" s="55">
        <f>B24+Apr!E24</f>
        <v>2.2999999999999998</v>
      </c>
      <c r="F24" s="55">
        <f>C24+Apr!F24</f>
        <v>4.6000000000000005</v>
      </c>
      <c r="G24" s="49">
        <f t="shared" ref="G24:G26" si="2">$E24/F24-1</f>
        <v>-0.50000000000000011</v>
      </c>
      <c r="J24" s="55">
        <v>0.2</v>
      </c>
      <c r="K24" s="80">
        <f>J24+Apr!K24</f>
        <v>0.30000000000000004</v>
      </c>
    </row>
    <row r="25" spans="1:11" x14ac:dyDescent="0.2">
      <c r="A25" s="52" t="s">
        <v>113</v>
      </c>
      <c r="B25" s="55">
        <v>2.7</v>
      </c>
      <c r="C25" s="55">
        <f>VLOOKUP($A25,[1]May!$A:$D,4,0)</f>
        <v>4.7</v>
      </c>
      <c r="D25" s="49">
        <f>$B25/C25-1</f>
        <v>-0.42553191489361697</v>
      </c>
      <c r="E25" s="55">
        <f>B25+Apr!E25</f>
        <v>6.5</v>
      </c>
      <c r="F25" s="55">
        <f>C25+Apr!F25</f>
        <v>18.900000000000002</v>
      </c>
      <c r="G25" s="49">
        <f t="shared" si="2"/>
        <v>-0.65608465608465605</v>
      </c>
      <c r="J25" s="55">
        <v>0.2</v>
      </c>
      <c r="K25" s="80">
        <f>J25+Apr!K25</f>
        <v>0.30000000000000004</v>
      </c>
    </row>
    <row r="26" spans="1:11" ht="14.25" customHeight="1" x14ac:dyDescent="0.2">
      <c r="A26" s="52" t="s">
        <v>114</v>
      </c>
      <c r="B26" s="55">
        <v>1.2</v>
      </c>
      <c r="C26" s="55">
        <f>VLOOKUP($A26,[1]May!$A:$D,4,0)</f>
        <v>0.9</v>
      </c>
      <c r="D26" s="49">
        <f>$B26/C26-1</f>
        <v>0.33333333333333326</v>
      </c>
      <c r="E26" s="55">
        <f>B26+Apr!E26</f>
        <v>3.2</v>
      </c>
      <c r="F26" s="55">
        <f>C26+Apr!F26</f>
        <v>5.9</v>
      </c>
      <c r="G26" s="49">
        <f t="shared" si="2"/>
        <v>-0.4576271186440678</v>
      </c>
      <c r="J26" s="55"/>
      <c r="K26" s="80"/>
    </row>
    <row r="27" spans="1:11" x14ac:dyDescent="0.2">
      <c r="A27" s="51"/>
      <c r="B27" s="55"/>
      <c r="C27" s="55"/>
      <c r="D27" s="49"/>
      <c r="E27" s="55"/>
      <c r="F27" s="55"/>
      <c r="G27" s="49"/>
      <c r="J27" s="55"/>
      <c r="K27" s="80"/>
    </row>
    <row r="28" spans="1:11" x14ac:dyDescent="0.2">
      <c r="A28" s="50" t="s">
        <v>24</v>
      </c>
      <c r="B28" s="55">
        <v>3.6</v>
      </c>
      <c r="C28" s="55">
        <f>VLOOKUP($A28,[1]May!$A:$D,4,0)</f>
        <v>6.8</v>
      </c>
      <c r="D28" s="49">
        <f t="shared" ref="D28:D33" si="3">$B28/C28-1</f>
        <v>-0.47058823529411764</v>
      </c>
      <c r="E28" s="55">
        <f>B28+Apr!E28</f>
        <v>15</v>
      </c>
      <c r="F28" s="55">
        <f>C28+Apr!F28</f>
        <v>30.7</v>
      </c>
      <c r="G28" s="49">
        <f t="shared" ref="G28:G33" si="4">$E28/F28-1</f>
        <v>-0.51140065146579805</v>
      </c>
      <c r="J28" s="55">
        <v>0.1</v>
      </c>
      <c r="K28" s="80">
        <f>J28+Apr!K28</f>
        <v>0.6</v>
      </c>
    </row>
    <row r="29" spans="1:11" x14ac:dyDescent="0.2">
      <c r="A29" s="52" t="s">
        <v>121</v>
      </c>
      <c r="B29" s="55">
        <v>1.5</v>
      </c>
      <c r="C29" s="55">
        <f>VLOOKUP($A29,[1]May!$A:$D,4,0)</f>
        <v>2.4</v>
      </c>
      <c r="D29" s="49">
        <f t="shared" si="3"/>
        <v>-0.375</v>
      </c>
      <c r="E29" s="55">
        <f>B29+Apr!E29</f>
        <v>5.2</v>
      </c>
      <c r="F29" s="55">
        <f>C29+Apr!F29</f>
        <v>10.299999999999999</v>
      </c>
      <c r="G29" s="49">
        <f t="shared" si="4"/>
        <v>-0.49514563106796106</v>
      </c>
      <c r="J29" s="55"/>
      <c r="K29" s="80"/>
    </row>
    <row r="30" spans="1:11" x14ac:dyDescent="0.2">
      <c r="A30" s="52" t="s">
        <v>122</v>
      </c>
      <c r="B30" s="55">
        <v>0.3</v>
      </c>
      <c r="C30" s="55">
        <f>VLOOKUP($A30,[1]May!$A:$D,4,0)</f>
        <v>0.2</v>
      </c>
      <c r="D30" s="49">
        <f t="shared" si="3"/>
        <v>0.49999999999999978</v>
      </c>
      <c r="E30" s="55">
        <f>B30+Apr!E30</f>
        <v>4.0999999999999996</v>
      </c>
      <c r="F30" s="55">
        <f>C30+Apr!F30</f>
        <v>4.0999999999999996</v>
      </c>
      <c r="G30" s="49">
        <f t="shared" si="4"/>
        <v>0</v>
      </c>
      <c r="J30" s="55"/>
      <c r="K30" s="80"/>
    </row>
    <row r="31" spans="1:11" x14ac:dyDescent="0.2">
      <c r="A31" s="52" t="s">
        <v>123</v>
      </c>
      <c r="B31" s="55">
        <v>0.3</v>
      </c>
      <c r="C31" s="55">
        <f>VLOOKUP($A31,[1]May!$A:$D,4,0)</f>
        <v>0.3</v>
      </c>
      <c r="D31" s="49">
        <f t="shared" si="3"/>
        <v>0</v>
      </c>
      <c r="E31" s="55">
        <f>B31+Apr!E31</f>
        <v>1</v>
      </c>
      <c r="F31" s="55">
        <f>C31+Apr!F31</f>
        <v>1.4000000000000001</v>
      </c>
      <c r="G31" s="49">
        <f t="shared" si="4"/>
        <v>-0.28571428571428581</v>
      </c>
      <c r="J31" s="55"/>
      <c r="K31" s="80"/>
    </row>
    <row r="32" spans="1:11" x14ac:dyDescent="0.2">
      <c r="A32" s="52" t="s">
        <v>124</v>
      </c>
      <c r="B32" s="55">
        <v>0.6</v>
      </c>
      <c r="C32" s="55">
        <f>VLOOKUP($A32,[1]May!$A:$D,4,0)</f>
        <v>0.5</v>
      </c>
      <c r="D32" s="49">
        <f t="shared" si="3"/>
        <v>0.19999999999999996</v>
      </c>
      <c r="E32" s="55">
        <f>B32+Apr!E32</f>
        <v>1</v>
      </c>
      <c r="F32" s="55">
        <f>C32+Apr!F32</f>
        <v>4.4000000000000004</v>
      </c>
      <c r="G32" s="49">
        <f t="shared" si="4"/>
        <v>-0.77272727272727271</v>
      </c>
      <c r="J32" s="55"/>
      <c r="K32" s="80"/>
    </row>
    <row r="33" spans="1:11" x14ac:dyDescent="0.2">
      <c r="A33" s="52" t="s">
        <v>125</v>
      </c>
      <c r="B33" s="55">
        <v>0.2</v>
      </c>
      <c r="C33" s="55">
        <f>VLOOKUP($A33,[1]May!$A:$D,4,0)</f>
        <v>0.7</v>
      </c>
      <c r="D33" s="49">
        <f t="shared" si="3"/>
        <v>-0.71428571428571419</v>
      </c>
      <c r="E33" s="55">
        <f>B33+Apr!E33</f>
        <v>0.60000000000000009</v>
      </c>
      <c r="F33" s="55">
        <f>C33+Apr!F33</f>
        <v>1.6</v>
      </c>
      <c r="G33" s="49">
        <f t="shared" si="4"/>
        <v>-0.625</v>
      </c>
      <c r="J33" s="55"/>
      <c r="K33" s="80"/>
    </row>
    <row r="34" spans="1:11" x14ac:dyDescent="0.2">
      <c r="A34" s="51"/>
      <c r="B34" s="55"/>
      <c r="C34" s="55"/>
      <c r="D34" s="49"/>
      <c r="E34" s="55"/>
      <c r="F34" s="55"/>
      <c r="G34" s="49"/>
      <c r="J34" s="55"/>
      <c r="K34" s="80"/>
    </row>
    <row r="35" spans="1:11" x14ac:dyDescent="0.2">
      <c r="A35" s="52" t="s">
        <v>30</v>
      </c>
      <c r="B35" s="55">
        <v>121.6</v>
      </c>
      <c r="C35" s="55">
        <f>VLOOKUP($A35,[1]May!$A:$D,4,0)</f>
        <v>214.9</v>
      </c>
      <c r="D35" s="49">
        <f t="shared" ref="D35:D50" si="5">$B35/C35-1</f>
        <v>-0.43415542112610517</v>
      </c>
      <c r="E35" s="55">
        <f>B35+Apr!E35</f>
        <v>368.2</v>
      </c>
      <c r="F35" s="55">
        <f>C35+Apr!F35</f>
        <v>1056.7</v>
      </c>
      <c r="G35" s="49">
        <f t="shared" ref="G35:G50" si="6">$E35/F35-1</f>
        <v>-0.65155673322608121</v>
      </c>
      <c r="J35" s="55">
        <v>6.5</v>
      </c>
      <c r="K35" s="80">
        <f>J35+Apr!K35</f>
        <v>14.6</v>
      </c>
    </row>
    <row r="36" spans="1:11" x14ac:dyDescent="0.2">
      <c r="A36" s="50" t="s">
        <v>144</v>
      </c>
      <c r="B36" s="55">
        <f>SUM(B37:B40)</f>
        <v>3.9</v>
      </c>
      <c r="C36" s="55">
        <f>VLOOKUP($A36,[1]May!$A:$D,4,0)</f>
        <v>7.2</v>
      </c>
      <c r="D36" s="49">
        <f t="shared" si="5"/>
        <v>-0.45833333333333337</v>
      </c>
      <c r="E36" s="55">
        <f>B36+Apr!E36</f>
        <v>12.1</v>
      </c>
      <c r="F36" s="55">
        <f>C36+Apr!F36</f>
        <v>111.3</v>
      </c>
      <c r="G36" s="49">
        <f t="shared" si="6"/>
        <v>-0.89128481581311769</v>
      </c>
      <c r="J36" s="55">
        <f>SUM(J37:J40)</f>
        <v>0.2</v>
      </c>
      <c r="K36" s="80">
        <f>J36+Apr!K36</f>
        <v>0.2</v>
      </c>
    </row>
    <row r="37" spans="1:11" x14ac:dyDescent="0.2">
      <c r="A37" s="52" t="s">
        <v>111</v>
      </c>
      <c r="B37" s="55">
        <v>1.4</v>
      </c>
      <c r="C37" s="55">
        <f>VLOOKUP($A37,[1]May!$A:$D,4,0)</f>
        <v>2</v>
      </c>
      <c r="D37" s="49">
        <f t="shared" si="5"/>
        <v>-0.30000000000000004</v>
      </c>
      <c r="E37" s="55">
        <f>B37+Apr!E37</f>
        <v>4.1999999999999993</v>
      </c>
      <c r="F37" s="55">
        <f>C37+Apr!F37</f>
        <v>9.8000000000000007</v>
      </c>
      <c r="G37" s="49">
        <f t="shared" si="6"/>
        <v>-0.57142857142857151</v>
      </c>
      <c r="J37" s="55"/>
      <c r="K37" s="80"/>
    </row>
    <row r="38" spans="1:11" x14ac:dyDescent="0.2">
      <c r="A38" s="52" t="s">
        <v>110</v>
      </c>
      <c r="B38" s="55">
        <v>0.5</v>
      </c>
      <c r="C38" s="55">
        <f>VLOOKUP($A38,[1]May!$A:$D,4,0)</f>
        <v>0.9</v>
      </c>
      <c r="D38" s="49">
        <f t="shared" si="5"/>
        <v>-0.44444444444444442</v>
      </c>
      <c r="E38" s="55">
        <f>B38+Apr!E38</f>
        <v>2.2999999999999998</v>
      </c>
      <c r="F38" s="55">
        <f>C38+Apr!F38</f>
        <v>6.4</v>
      </c>
      <c r="G38" s="49">
        <f t="shared" si="6"/>
        <v>-0.640625</v>
      </c>
      <c r="J38" s="55">
        <v>0.1</v>
      </c>
      <c r="K38" s="80">
        <f>J38+Apr!K38</f>
        <v>0.1</v>
      </c>
    </row>
    <row r="39" spans="1:11" x14ac:dyDescent="0.2">
      <c r="A39" s="52" t="s">
        <v>108</v>
      </c>
      <c r="B39" s="55">
        <v>0.5</v>
      </c>
      <c r="C39" s="55">
        <f>VLOOKUP($A39,[1]May!$A:$D,4,0)</f>
        <v>1.3</v>
      </c>
      <c r="D39" s="49">
        <f t="shared" si="5"/>
        <v>-0.61538461538461542</v>
      </c>
      <c r="E39" s="55">
        <f>B39+Apr!E39</f>
        <v>1.5</v>
      </c>
      <c r="F39" s="55">
        <f>C39+Apr!F39</f>
        <v>9</v>
      </c>
      <c r="G39" s="49">
        <f t="shared" si="6"/>
        <v>-0.83333333333333337</v>
      </c>
      <c r="J39" s="55"/>
      <c r="K39" s="80"/>
    </row>
    <row r="40" spans="1:11" x14ac:dyDescent="0.2">
      <c r="A40" s="52" t="s">
        <v>109</v>
      </c>
      <c r="B40" s="55">
        <v>1.5</v>
      </c>
      <c r="C40" s="55">
        <f>VLOOKUP($A40,[1]May!$A:$D,4,0)</f>
        <v>3</v>
      </c>
      <c r="D40" s="49">
        <f t="shared" si="5"/>
        <v>-0.5</v>
      </c>
      <c r="E40" s="55">
        <f>B40+Apr!E40</f>
        <v>4.0999999999999996</v>
      </c>
      <c r="F40" s="55">
        <f>C40+Apr!F40</f>
        <v>14.2</v>
      </c>
      <c r="G40" s="49">
        <f t="shared" si="6"/>
        <v>-0.71126760563380276</v>
      </c>
      <c r="J40" s="55">
        <v>0.1</v>
      </c>
      <c r="K40" s="80">
        <f>J40+Apr!K40</f>
        <v>0.1</v>
      </c>
    </row>
    <row r="41" spans="1:11" x14ac:dyDescent="0.2">
      <c r="A41" s="52" t="s">
        <v>85</v>
      </c>
      <c r="B41" s="55">
        <v>18.7</v>
      </c>
      <c r="C41" s="55">
        <f>VLOOKUP($A41,[1]May!$A:$D,4,0)</f>
        <v>22.1</v>
      </c>
      <c r="D41" s="49">
        <f t="shared" si="5"/>
        <v>-0.15384615384615397</v>
      </c>
      <c r="E41" s="55">
        <f>B41+Apr!E41</f>
        <v>54.400000000000006</v>
      </c>
      <c r="F41" s="55">
        <f>C41+Apr!F41</f>
        <v>87.699999999999989</v>
      </c>
      <c r="G41" s="49">
        <f t="shared" si="6"/>
        <v>-0.37970353477765095</v>
      </c>
      <c r="J41" s="55">
        <v>1.6</v>
      </c>
      <c r="K41" s="80">
        <f>J41+Apr!K41</f>
        <v>3.1</v>
      </c>
    </row>
    <row r="42" spans="1:11" x14ac:dyDescent="0.2">
      <c r="A42" s="52" t="s">
        <v>84</v>
      </c>
      <c r="B42" s="55">
        <v>0.8</v>
      </c>
      <c r="C42" s="55">
        <f>VLOOKUP($A42,[1]May!$A:$D,4,0)</f>
        <v>1.1000000000000001</v>
      </c>
      <c r="D42" s="49">
        <f t="shared" si="5"/>
        <v>-0.27272727272727271</v>
      </c>
      <c r="E42" s="55">
        <f>B42+Apr!E42</f>
        <v>2</v>
      </c>
      <c r="F42" s="55">
        <f>C42+Apr!F42</f>
        <v>4.4000000000000004</v>
      </c>
      <c r="G42" s="49">
        <f t="shared" si="6"/>
        <v>-0.54545454545454541</v>
      </c>
      <c r="J42" s="55">
        <v>0.1</v>
      </c>
      <c r="K42" s="80">
        <f>J42+Apr!K42</f>
        <v>0.2</v>
      </c>
    </row>
    <row r="43" spans="1:11" x14ac:dyDescent="0.2">
      <c r="A43" s="52" t="s">
        <v>83</v>
      </c>
      <c r="B43" s="55">
        <v>4.4000000000000004</v>
      </c>
      <c r="C43" s="55">
        <f>VLOOKUP($A43,[1]May!$A:$D,4,0)</f>
        <v>8.9</v>
      </c>
      <c r="D43" s="49">
        <f t="shared" si="5"/>
        <v>-0.50561797752808979</v>
      </c>
      <c r="E43" s="55">
        <f>B43+Apr!E43</f>
        <v>13.100000000000001</v>
      </c>
      <c r="F43" s="55">
        <f>C43+Apr!F43</f>
        <v>42.5</v>
      </c>
      <c r="G43" s="49">
        <f t="shared" si="6"/>
        <v>-0.69176470588235284</v>
      </c>
      <c r="J43" s="55">
        <v>0.3</v>
      </c>
      <c r="K43" s="80">
        <f>J43+Apr!K43</f>
        <v>0.4</v>
      </c>
    </row>
    <row r="44" spans="1:11" x14ac:dyDescent="0.2">
      <c r="A44" s="52" t="s">
        <v>88</v>
      </c>
      <c r="B44" s="55">
        <v>0.7</v>
      </c>
      <c r="C44" s="55">
        <f>VLOOKUP($A44,[1]May!$A:$D,4,0)</f>
        <v>1.8</v>
      </c>
      <c r="D44" s="49">
        <f t="shared" si="5"/>
        <v>-0.61111111111111116</v>
      </c>
      <c r="E44" s="55">
        <f>B44+Apr!E44</f>
        <v>1.9</v>
      </c>
      <c r="F44" s="55">
        <f>C44+Apr!F44</f>
        <v>8.4</v>
      </c>
      <c r="G44" s="49">
        <f t="shared" si="6"/>
        <v>-0.77380952380952384</v>
      </c>
      <c r="J44" s="55"/>
      <c r="K44" s="80"/>
    </row>
    <row r="45" spans="1:11" x14ac:dyDescent="0.2">
      <c r="A45" s="52" t="s">
        <v>81</v>
      </c>
      <c r="B45" s="55">
        <v>21.3</v>
      </c>
      <c r="C45" s="55">
        <f>VLOOKUP($A45,[1]May!$A:$D,4,0)</f>
        <v>35.6</v>
      </c>
      <c r="D45" s="49">
        <f t="shared" si="5"/>
        <v>-0.401685393258427</v>
      </c>
      <c r="E45" s="55">
        <f>B45+Apr!E45</f>
        <v>75.5</v>
      </c>
      <c r="F45" s="55">
        <f>C45+Apr!F45</f>
        <v>140.6</v>
      </c>
      <c r="G45" s="49">
        <f t="shared" si="6"/>
        <v>-0.4630156472261735</v>
      </c>
      <c r="J45" s="55">
        <v>0.4</v>
      </c>
      <c r="K45" s="80">
        <f>J45+Apr!K45</f>
        <v>1.1000000000000001</v>
      </c>
    </row>
    <row r="46" spans="1:11" x14ac:dyDescent="0.2">
      <c r="A46" s="52" t="s">
        <v>80</v>
      </c>
      <c r="B46" s="55">
        <v>6</v>
      </c>
      <c r="C46" s="55">
        <f>VLOOKUP($A46,[1]May!$A:$D,4,0)</f>
        <v>10</v>
      </c>
      <c r="D46" s="49">
        <f t="shared" si="5"/>
        <v>-0.4</v>
      </c>
      <c r="E46" s="55">
        <f>B46+Apr!E46</f>
        <v>17.2</v>
      </c>
      <c r="F46" s="55">
        <f>C46+Apr!F46</f>
        <v>65.2</v>
      </c>
      <c r="G46" s="49">
        <f t="shared" si="6"/>
        <v>-0.73619631901840488</v>
      </c>
      <c r="J46" s="55">
        <v>0.2</v>
      </c>
      <c r="K46" s="80">
        <f>J46+Apr!K46</f>
        <v>0.4</v>
      </c>
    </row>
    <row r="47" spans="1:11" x14ac:dyDescent="0.2">
      <c r="A47" s="52" t="s">
        <v>79</v>
      </c>
      <c r="B47" s="55">
        <v>3.4</v>
      </c>
      <c r="C47" s="55">
        <f>VLOOKUP($A47,[1]May!$A:$D,4,0)</f>
        <v>5.8</v>
      </c>
      <c r="D47" s="49">
        <f t="shared" si="5"/>
        <v>-0.41379310344827591</v>
      </c>
      <c r="E47" s="55">
        <f>B47+Apr!E47</f>
        <v>10.5</v>
      </c>
      <c r="F47" s="55">
        <f>C47+Apr!F47</f>
        <v>25.000000000000004</v>
      </c>
      <c r="G47" s="49">
        <f t="shared" si="6"/>
        <v>-0.58000000000000007</v>
      </c>
      <c r="J47" s="55">
        <v>0.1</v>
      </c>
      <c r="K47" s="80">
        <f>J47+Apr!K47</f>
        <v>0.1</v>
      </c>
    </row>
    <row r="48" spans="1:11" x14ac:dyDescent="0.2">
      <c r="A48" s="52" t="s">
        <v>78</v>
      </c>
      <c r="B48" s="55">
        <v>14.2</v>
      </c>
      <c r="C48" s="55">
        <f>VLOOKUP($A48,[1]May!$A:$D,4,0)</f>
        <v>27.9</v>
      </c>
      <c r="D48" s="49">
        <f t="shared" si="5"/>
        <v>-0.49103942652329746</v>
      </c>
      <c r="E48" s="55">
        <f>B48+Apr!E48</f>
        <v>42.2</v>
      </c>
      <c r="F48" s="55">
        <f>C48+Apr!F48</f>
        <v>124.69999999999999</v>
      </c>
      <c r="G48" s="49">
        <f t="shared" si="6"/>
        <v>-0.66158781074578976</v>
      </c>
      <c r="J48" s="55">
        <v>1.7</v>
      </c>
      <c r="K48" s="80">
        <f>J48+Apr!K48</f>
        <v>2.6</v>
      </c>
    </row>
    <row r="49" spans="1:11" x14ac:dyDescent="0.2">
      <c r="A49" s="52" t="s">
        <v>77</v>
      </c>
      <c r="B49" s="55">
        <v>2.4</v>
      </c>
      <c r="C49" s="55">
        <f>VLOOKUP($A49,[1]May!$A:$D,4,0)</f>
        <v>3.6</v>
      </c>
      <c r="D49" s="49">
        <f t="shared" si="5"/>
        <v>-0.33333333333333337</v>
      </c>
      <c r="E49" s="55">
        <f>B49+Apr!E49</f>
        <v>7.4</v>
      </c>
      <c r="F49" s="55">
        <f>C49+Apr!F49</f>
        <v>19.700000000000003</v>
      </c>
      <c r="G49" s="49">
        <f t="shared" si="6"/>
        <v>-0.62436548223350252</v>
      </c>
      <c r="J49" s="55">
        <v>0.2</v>
      </c>
      <c r="K49" s="80">
        <f>J49+Apr!K49</f>
        <v>0.4</v>
      </c>
    </row>
    <row r="50" spans="1:11" x14ac:dyDescent="0.2">
      <c r="A50" s="52" t="s">
        <v>86</v>
      </c>
      <c r="B50" s="55">
        <v>3.9</v>
      </c>
      <c r="C50" s="55">
        <f>VLOOKUP($A50,[1]May!$A:$D,4,0)</f>
        <v>5.5</v>
      </c>
      <c r="D50" s="49">
        <f t="shared" si="5"/>
        <v>-0.29090909090909089</v>
      </c>
      <c r="E50" s="55">
        <f>B50+Apr!E50</f>
        <v>12</v>
      </c>
      <c r="F50" s="55">
        <f>C50+Apr!F50</f>
        <v>32.1</v>
      </c>
      <c r="G50" s="49">
        <f t="shared" si="6"/>
        <v>-0.62616822429906538</v>
      </c>
      <c r="J50" s="55">
        <v>0.4</v>
      </c>
      <c r="K50" s="80">
        <f>J50+Apr!K50</f>
        <v>0.7</v>
      </c>
    </row>
    <row r="51" spans="1:11" x14ac:dyDescent="0.2">
      <c r="A51" s="51"/>
      <c r="B51" s="55"/>
      <c r="C51" s="55"/>
      <c r="D51" s="49"/>
      <c r="E51" s="55"/>
      <c r="F51" s="55"/>
      <c r="G51" s="49"/>
      <c r="J51" s="55"/>
      <c r="K51" s="80"/>
    </row>
    <row r="52" spans="1:11" x14ac:dyDescent="0.2">
      <c r="A52" s="50" t="s">
        <v>2</v>
      </c>
      <c r="B52" s="55">
        <f>SUM(B53:B62)</f>
        <v>22.9</v>
      </c>
      <c r="C52" s="55">
        <f>VLOOKUP($A52,[1]May!$A:$D,4,0)</f>
        <v>45</v>
      </c>
      <c r="D52" s="49">
        <f t="shared" ref="D52:D62" si="7">$B52/C52-1</f>
        <v>-0.49111111111111116</v>
      </c>
      <c r="E52" s="55">
        <f>B52+Apr!E52</f>
        <v>70.199999999999989</v>
      </c>
      <c r="F52" s="55">
        <f>C52+Apr!F52</f>
        <v>192.39999999999998</v>
      </c>
      <c r="G52" s="49">
        <f t="shared" ref="G52:G62" si="8">$E52/F52-1</f>
        <v>-0.63513513513513509</v>
      </c>
      <c r="J52" s="55">
        <f>SUM(J53:J62)</f>
        <v>0.7</v>
      </c>
      <c r="K52" s="80">
        <f>J52+Apr!K52</f>
        <v>1.4</v>
      </c>
    </row>
    <row r="53" spans="1:11" x14ac:dyDescent="0.2">
      <c r="A53" s="52" t="s">
        <v>145</v>
      </c>
      <c r="B53" s="55">
        <v>14.2</v>
      </c>
      <c r="C53" s="55">
        <f>VLOOKUP($A53,[1]May!$A:$D,4,0)</f>
        <v>28.1</v>
      </c>
      <c r="D53" s="49">
        <f t="shared" si="7"/>
        <v>-0.49466192170818513</v>
      </c>
      <c r="E53" s="55">
        <f>B53+Apr!E53</f>
        <v>36.299999999999997</v>
      </c>
      <c r="F53" s="55">
        <f>C53+Apr!F53</f>
        <v>150.9</v>
      </c>
      <c r="G53" s="49">
        <f t="shared" si="8"/>
        <v>-0.75944333996023861</v>
      </c>
      <c r="J53" s="55">
        <v>0.5</v>
      </c>
      <c r="K53" s="80">
        <f>J53+Apr!K53</f>
        <v>1.3</v>
      </c>
    </row>
    <row r="54" spans="1:11" x14ac:dyDescent="0.2">
      <c r="A54" s="52" t="s">
        <v>101</v>
      </c>
      <c r="B54" s="55">
        <v>4.4000000000000004</v>
      </c>
      <c r="C54" s="55">
        <f>VLOOKUP($A54,[1]May!$A:$D,4,0)</f>
        <v>11.9</v>
      </c>
      <c r="D54" s="49">
        <f t="shared" si="7"/>
        <v>-0.63025210084033612</v>
      </c>
      <c r="E54" s="55">
        <f>B54+Apr!E54</f>
        <v>22.1</v>
      </c>
      <c r="F54" s="55">
        <f>C54+Apr!F54</f>
        <v>63.199999999999996</v>
      </c>
      <c r="G54" s="49">
        <f t="shared" si="8"/>
        <v>-0.65031645569620244</v>
      </c>
      <c r="J54" s="55">
        <v>0.1</v>
      </c>
      <c r="K54" s="80">
        <f>J54+Apr!K54</f>
        <v>0.4</v>
      </c>
    </row>
    <row r="55" spans="1:11" x14ac:dyDescent="0.2">
      <c r="A55" s="52" t="s">
        <v>100</v>
      </c>
      <c r="B55" s="55">
        <v>0.9</v>
      </c>
      <c r="C55" s="55">
        <f>VLOOKUP($A55,[1]May!$A:$D,4,0)</f>
        <v>2.6</v>
      </c>
      <c r="D55" s="49">
        <f t="shared" si="7"/>
        <v>-0.65384615384615385</v>
      </c>
      <c r="E55" s="55">
        <f>B55+Apr!E55</f>
        <v>2.7</v>
      </c>
      <c r="F55" s="55">
        <f>C55+Apr!F55</f>
        <v>17.2</v>
      </c>
      <c r="G55" s="49">
        <f t="shared" si="8"/>
        <v>-0.84302325581395343</v>
      </c>
      <c r="J55" s="55"/>
      <c r="K55" s="80"/>
    </row>
    <row r="56" spans="1:11" x14ac:dyDescent="0.2">
      <c r="A56" s="52" t="s">
        <v>146</v>
      </c>
      <c r="B56" s="55">
        <v>1</v>
      </c>
      <c r="C56" s="55">
        <f>VLOOKUP($A56,[1]May!$A:$D,4,0)</f>
        <v>1</v>
      </c>
      <c r="D56" s="49">
        <f t="shared" si="7"/>
        <v>0</v>
      </c>
      <c r="E56" s="55">
        <f>B56+Apr!E56</f>
        <v>2.1</v>
      </c>
      <c r="F56" s="55">
        <f>C56+Apr!F56</f>
        <v>4.7</v>
      </c>
      <c r="G56" s="49">
        <f t="shared" si="8"/>
        <v>-0.55319148936170215</v>
      </c>
      <c r="J56" s="55"/>
      <c r="K56" s="80"/>
    </row>
    <row r="57" spans="1:11" x14ac:dyDescent="0.2">
      <c r="A57" s="51" t="s">
        <v>99</v>
      </c>
      <c r="B57" s="55">
        <v>0.2</v>
      </c>
      <c r="C57" s="55">
        <f>VLOOKUP($A57,[1]May!$A:$D,4,0)</f>
        <v>0.4</v>
      </c>
      <c r="D57" s="49">
        <f t="shared" si="7"/>
        <v>-0.5</v>
      </c>
      <c r="E57" s="55">
        <f>B57+Apr!E57</f>
        <v>0.60000000000000009</v>
      </c>
      <c r="F57" s="55">
        <f>C57+Apr!F57</f>
        <v>1.9</v>
      </c>
      <c r="G57" s="49">
        <f t="shared" si="8"/>
        <v>-0.68421052631578938</v>
      </c>
      <c r="J57" s="55"/>
      <c r="K57" s="80"/>
    </row>
    <row r="58" spans="1:11" x14ac:dyDescent="0.2">
      <c r="A58" s="52" t="s">
        <v>147</v>
      </c>
      <c r="B58" s="55">
        <v>0.3</v>
      </c>
      <c r="C58" s="55">
        <f>VLOOKUP($A58,[1]May!$A:$D,4,0)</f>
        <v>0.5</v>
      </c>
      <c r="D58" s="49">
        <f t="shared" si="7"/>
        <v>-0.4</v>
      </c>
      <c r="E58" s="55">
        <f>B58+Apr!E58</f>
        <v>0.8</v>
      </c>
      <c r="F58" s="55">
        <f>C58+Apr!F58</f>
        <v>2.1</v>
      </c>
      <c r="G58" s="49">
        <f t="shared" si="8"/>
        <v>-0.61904761904761907</v>
      </c>
      <c r="J58" s="55"/>
      <c r="K58" s="80"/>
    </row>
    <row r="59" spans="1:11" x14ac:dyDescent="0.2">
      <c r="A59" s="52" t="s">
        <v>98</v>
      </c>
      <c r="B59" s="55">
        <v>0.6</v>
      </c>
      <c r="C59" s="55">
        <f>VLOOKUP($A59,[1]May!$A:$D,4,0)</f>
        <v>0.9</v>
      </c>
      <c r="D59" s="49">
        <f t="shared" si="7"/>
        <v>-0.33333333333333337</v>
      </c>
      <c r="E59" s="55">
        <f>B59+Apr!E59</f>
        <v>1.9</v>
      </c>
      <c r="F59" s="55">
        <f>C59+Apr!F59</f>
        <v>3.6999999999999997</v>
      </c>
      <c r="G59" s="49">
        <f t="shared" si="8"/>
        <v>-0.48648648648648651</v>
      </c>
      <c r="J59" s="55">
        <v>0.1</v>
      </c>
      <c r="K59" s="80">
        <f>J59+Apr!K59</f>
        <v>0.1</v>
      </c>
    </row>
    <row r="60" spans="1:11" x14ac:dyDescent="0.2">
      <c r="A60" s="52" t="s">
        <v>97</v>
      </c>
      <c r="B60" s="55">
        <v>0.2</v>
      </c>
      <c r="C60" s="55">
        <f>VLOOKUP($A60,[1]May!$A:$D,4,0)</f>
        <v>0.4</v>
      </c>
      <c r="D60" s="49">
        <f t="shared" si="7"/>
        <v>-0.5</v>
      </c>
      <c r="E60" s="55">
        <f>B60+Apr!E60</f>
        <v>0.5</v>
      </c>
      <c r="F60" s="55">
        <f>C60+Apr!F60</f>
        <v>3.5</v>
      </c>
      <c r="G60" s="49">
        <f t="shared" si="8"/>
        <v>-0.85714285714285721</v>
      </c>
      <c r="J60" s="55"/>
      <c r="K60" s="80"/>
    </row>
    <row r="61" spans="1:11" x14ac:dyDescent="0.2">
      <c r="A61" s="52" t="s">
        <v>96</v>
      </c>
      <c r="B61" s="55">
        <v>0.7</v>
      </c>
      <c r="C61" s="55">
        <f>VLOOKUP($A61,[1]May!$A:$D,4,0)</f>
        <v>1.3</v>
      </c>
      <c r="D61" s="49">
        <f t="shared" si="7"/>
        <v>-0.46153846153846156</v>
      </c>
      <c r="E61" s="55">
        <f>B61+Apr!E61</f>
        <v>1.9000000000000001</v>
      </c>
      <c r="F61" s="55">
        <f>C61+Apr!F61</f>
        <v>9.6999999999999993</v>
      </c>
      <c r="G61" s="49">
        <f t="shared" si="8"/>
        <v>-0.80412371134020622</v>
      </c>
      <c r="J61" s="55"/>
      <c r="K61" s="80"/>
    </row>
    <row r="62" spans="1:11" x14ac:dyDescent="0.2">
      <c r="A62" s="52" t="s">
        <v>95</v>
      </c>
      <c r="B62" s="55">
        <v>0.4</v>
      </c>
      <c r="C62" s="55">
        <f>VLOOKUP($A62,[1]May!$A:$D,4,0)</f>
        <v>0.8</v>
      </c>
      <c r="D62" s="49">
        <f t="shared" si="7"/>
        <v>-0.5</v>
      </c>
      <c r="E62" s="55">
        <f>B62+Apr!E62</f>
        <v>1.3</v>
      </c>
      <c r="F62" s="55">
        <f>C62+Apr!F62</f>
        <v>7.3999999999999995</v>
      </c>
      <c r="G62" s="49">
        <f t="shared" si="8"/>
        <v>-0.82432432432432434</v>
      </c>
      <c r="J62" s="55"/>
      <c r="K62" s="80"/>
    </row>
    <row r="63" spans="1:11" x14ac:dyDescent="0.2">
      <c r="A63" s="51"/>
      <c r="B63" s="55"/>
      <c r="C63" s="55"/>
      <c r="D63" s="49"/>
      <c r="E63" s="55"/>
      <c r="F63" s="55"/>
      <c r="G63" s="49"/>
      <c r="J63" s="55"/>
      <c r="K63" s="80"/>
    </row>
    <row r="64" spans="1:11" x14ac:dyDescent="0.2">
      <c r="A64" s="52" t="s">
        <v>92</v>
      </c>
      <c r="B64" s="55">
        <v>2.6</v>
      </c>
      <c r="C64" s="55">
        <f>VLOOKUP($A64,[1]May!$A:$D,4,0)</f>
        <v>11.5</v>
      </c>
      <c r="D64" s="49">
        <f t="shared" ref="D64:D73" si="9">$B64/C64-1</f>
        <v>-0.77391304347826084</v>
      </c>
      <c r="E64" s="55">
        <f>B64+Apr!E64</f>
        <v>7.1</v>
      </c>
      <c r="F64" s="55">
        <f>C64+Apr!F64</f>
        <v>87.899999999999991</v>
      </c>
      <c r="G64" s="49">
        <f t="shared" ref="G64:G73" si="10">$E64/F64-1</f>
        <v>-0.91922639362912406</v>
      </c>
      <c r="J64" s="55">
        <v>0.2</v>
      </c>
      <c r="K64" s="80">
        <f>J64+Apr!K64</f>
        <v>0.30000000000000004</v>
      </c>
    </row>
    <row r="65" spans="1:11" x14ac:dyDescent="0.2">
      <c r="A65" s="52" t="s">
        <v>91</v>
      </c>
      <c r="B65" s="55">
        <v>1.5</v>
      </c>
      <c r="C65" s="55">
        <f>VLOOKUP($A65,[1]May!$A:$D,4,0)</f>
        <v>2.2999999999999998</v>
      </c>
      <c r="D65" s="49">
        <f t="shared" si="9"/>
        <v>-0.34782608695652173</v>
      </c>
      <c r="E65" s="55">
        <f>B65+Apr!E65</f>
        <v>3.9</v>
      </c>
      <c r="F65" s="55">
        <f>C65+Apr!F65</f>
        <v>17.3</v>
      </c>
      <c r="G65" s="49">
        <f t="shared" si="10"/>
        <v>-0.77456647398843925</v>
      </c>
      <c r="J65" s="55">
        <v>0.1</v>
      </c>
      <c r="K65" s="80">
        <f>J65+Apr!K65</f>
        <v>0.1</v>
      </c>
    </row>
    <row r="66" spans="1:11" x14ac:dyDescent="0.2">
      <c r="A66" s="56" t="s">
        <v>90</v>
      </c>
      <c r="B66" s="55">
        <v>0.4</v>
      </c>
      <c r="C66" s="55">
        <f>VLOOKUP($A66,[1]May!$A:$D,4,0)</f>
        <v>0.7</v>
      </c>
      <c r="D66" s="49">
        <f t="shared" si="9"/>
        <v>-0.42857142857142849</v>
      </c>
      <c r="E66" s="55">
        <f>B66+Apr!E66</f>
        <v>1</v>
      </c>
      <c r="F66" s="55">
        <f>C66+Apr!F66</f>
        <v>4.5999999999999996</v>
      </c>
      <c r="G66" s="49">
        <f t="shared" si="10"/>
        <v>-0.78260869565217384</v>
      </c>
      <c r="J66" s="55"/>
      <c r="K66" s="80"/>
    </row>
    <row r="67" spans="1:11" x14ac:dyDescent="0.2">
      <c r="A67" s="52" t="s">
        <v>4</v>
      </c>
      <c r="B67" s="55">
        <v>0.1</v>
      </c>
      <c r="C67" s="55">
        <f>VLOOKUP($A67,[1]May!$A:$D,4,0)</f>
        <v>0.3</v>
      </c>
      <c r="D67" s="49">
        <f t="shared" si="9"/>
        <v>-0.66666666666666663</v>
      </c>
      <c r="E67" s="55">
        <f>B67+Apr!E67</f>
        <v>0.4</v>
      </c>
      <c r="F67" s="55">
        <f>C67+Apr!F67</f>
        <v>1.9999999999999998</v>
      </c>
      <c r="G67" s="49">
        <f t="shared" si="10"/>
        <v>-0.79999999999999993</v>
      </c>
      <c r="J67" s="55"/>
      <c r="K67" s="80"/>
    </row>
    <row r="68" spans="1:11" x14ac:dyDescent="0.2">
      <c r="A68" s="52" t="s">
        <v>3</v>
      </c>
      <c r="B68" s="55">
        <v>0.7</v>
      </c>
      <c r="C68" s="55">
        <f>VLOOKUP($A68,[1]May!$A:$D,4,0)</f>
        <v>0.7</v>
      </c>
      <c r="D68" s="49">
        <f t="shared" si="9"/>
        <v>0</v>
      </c>
      <c r="E68" s="55">
        <f>B68+Apr!E68</f>
        <v>1.7</v>
      </c>
      <c r="F68" s="55">
        <f>C68+Apr!F68</f>
        <v>4.3999999999999995</v>
      </c>
      <c r="G68" s="49">
        <f t="shared" si="10"/>
        <v>-0.61363636363636354</v>
      </c>
      <c r="J68" s="55"/>
      <c r="K68" s="80"/>
    </row>
    <row r="69" spans="1:11" x14ac:dyDescent="0.2">
      <c r="A69" s="52" t="s">
        <v>89</v>
      </c>
      <c r="B69" s="55">
        <v>4.5</v>
      </c>
      <c r="C69" s="55">
        <f>VLOOKUP($A69,[1]May!$A:$D,4,0)</f>
        <v>10.6</v>
      </c>
      <c r="D69" s="49">
        <f t="shared" si="9"/>
        <v>-0.57547169811320753</v>
      </c>
      <c r="E69" s="55">
        <f>B69+Apr!E69</f>
        <v>10</v>
      </c>
      <c r="F69" s="55">
        <f>C69+Apr!F69</f>
        <v>58.900000000000006</v>
      </c>
      <c r="G69" s="49">
        <f t="shared" si="10"/>
        <v>-0.83022071307300505</v>
      </c>
      <c r="J69" s="55">
        <v>0.1</v>
      </c>
      <c r="K69" s="80">
        <f>J69+Apr!K69</f>
        <v>0.2</v>
      </c>
    </row>
    <row r="70" spans="1:11" x14ac:dyDescent="0.2">
      <c r="A70" s="52" t="s">
        <v>82</v>
      </c>
      <c r="B70" s="55">
        <v>3.1</v>
      </c>
      <c r="C70" s="55">
        <f>VLOOKUP($A70,[1]May!$A:$D,4,0)</f>
        <v>3.7</v>
      </c>
      <c r="D70" s="49">
        <f t="shared" si="9"/>
        <v>-0.16216216216216217</v>
      </c>
      <c r="E70" s="55">
        <f>B70+Apr!E70</f>
        <v>9.8000000000000007</v>
      </c>
      <c r="F70" s="55">
        <f>C70+Apr!F70</f>
        <v>17.100000000000001</v>
      </c>
      <c r="G70" s="49">
        <f t="shared" si="10"/>
        <v>-0.42690058479532167</v>
      </c>
      <c r="J70" s="55">
        <v>0.1</v>
      </c>
      <c r="K70" s="80">
        <f>J70+Apr!K70</f>
        <v>0.1</v>
      </c>
    </row>
    <row r="71" spans="1:11" x14ac:dyDescent="0.2">
      <c r="A71" s="52" t="s">
        <v>94</v>
      </c>
      <c r="B71" s="55">
        <v>2.1</v>
      </c>
      <c r="C71" s="55">
        <f>VLOOKUP($A71,[1]May!$A:$D,4,0)</f>
        <v>2.9</v>
      </c>
      <c r="D71" s="49">
        <f t="shared" si="9"/>
        <v>-0.27586206896551724</v>
      </c>
      <c r="E71" s="55">
        <f>B71+Apr!E71</f>
        <v>6.1999999999999993</v>
      </c>
      <c r="F71" s="55">
        <f>C71+Apr!F71</f>
        <v>16.099999999999998</v>
      </c>
      <c r="G71" s="49">
        <f t="shared" si="10"/>
        <v>-0.61490683229813659</v>
      </c>
      <c r="J71" s="55">
        <v>0.1</v>
      </c>
      <c r="K71" s="80">
        <f>J71+Apr!K71</f>
        <v>0.2</v>
      </c>
    </row>
    <row r="72" spans="1:11" x14ac:dyDescent="0.2">
      <c r="A72" s="52" t="s">
        <v>87</v>
      </c>
      <c r="B72" s="55">
        <v>1.2</v>
      </c>
      <c r="C72" s="55">
        <f>VLOOKUP($A72,[1]May!$A:$D,4,0)</f>
        <v>2.1</v>
      </c>
      <c r="D72" s="49">
        <f t="shared" si="9"/>
        <v>-0.4285714285714286</v>
      </c>
      <c r="E72" s="55">
        <f>B72+Apr!E72</f>
        <v>2.5</v>
      </c>
      <c r="F72" s="55">
        <f>C72+Apr!F72</f>
        <v>11.1</v>
      </c>
      <c r="G72" s="49">
        <f t="shared" si="10"/>
        <v>-0.77477477477477474</v>
      </c>
      <c r="J72" s="55"/>
      <c r="K72" s="80"/>
    </row>
    <row r="73" spans="1:11" x14ac:dyDescent="0.2">
      <c r="A73" s="52" t="s">
        <v>93</v>
      </c>
      <c r="B73" s="55">
        <v>1.9</v>
      </c>
      <c r="C73" s="55">
        <f>VLOOKUP($A73,[1]May!$A:$D,4,0)</f>
        <v>2.8</v>
      </c>
      <c r="D73" s="49">
        <f t="shared" si="9"/>
        <v>-0.3214285714285714</v>
      </c>
      <c r="E73" s="55">
        <f>B73+Apr!E73</f>
        <v>5</v>
      </c>
      <c r="F73" s="55">
        <f>C73+Apr!F73</f>
        <v>15</v>
      </c>
      <c r="G73" s="49">
        <f t="shared" si="10"/>
        <v>-0.66666666666666674</v>
      </c>
      <c r="J73" s="55">
        <v>0.1</v>
      </c>
      <c r="K73" s="80">
        <f>J73+Apr!K73</f>
        <v>0.2</v>
      </c>
    </row>
    <row r="74" spans="1:11" x14ac:dyDescent="0.2">
      <c r="A74" s="51"/>
      <c r="B74" s="55"/>
      <c r="C74" s="55"/>
      <c r="D74" s="49"/>
      <c r="E74" s="55"/>
      <c r="F74" s="55"/>
      <c r="G74" s="49"/>
      <c r="J74" s="55"/>
      <c r="K74" s="80"/>
    </row>
    <row r="75" spans="1:11" x14ac:dyDescent="0.2">
      <c r="A75" s="50" t="s">
        <v>62</v>
      </c>
      <c r="B75" s="55">
        <v>107.9</v>
      </c>
      <c r="C75" s="55">
        <f>VLOOKUP($A75,[1]May!$A:$D,4,0)</f>
        <v>116.9</v>
      </c>
      <c r="D75" s="49">
        <f>$B75/C75-1</f>
        <v>-7.6988879384088937E-2</v>
      </c>
      <c r="E75" s="55">
        <f>B75+Apr!E75</f>
        <v>288.39999999999998</v>
      </c>
      <c r="F75" s="55">
        <f>C75+Apr!F75</f>
        <v>504.70000000000005</v>
      </c>
      <c r="G75" s="49">
        <f t="shared" ref="G75:G78" si="11">$E75/F75-1</f>
        <v>-0.42857142857142871</v>
      </c>
      <c r="J75" s="55">
        <v>6</v>
      </c>
      <c r="K75" s="80">
        <f>J75+Apr!K75</f>
        <v>15.3</v>
      </c>
    </row>
    <row r="76" spans="1:11" x14ac:dyDescent="0.2">
      <c r="A76" s="52" t="s">
        <v>312</v>
      </c>
      <c r="B76" s="55">
        <v>83</v>
      </c>
      <c r="C76" s="55">
        <f>VLOOKUP($A76,[1]May!$A:$D,4,0)</f>
        <v>86.8</v>
      </c>
      <c r="D76" s="49">
        <f>$B76/C76-1</f>
        <v>-4.3778801843317949E-2</v>
      </c>
      <c r="E76" s="55">
        <f>B76+Apr!E76</f>
        <v>229</v>
      </c>
      <c r="F76" s="55">
        <f>C76+Apr!F76</f>
        <v>384</v>
      </c>
      <c r="G76" s="49">
        <f t="shared" si="11"/>
        <v>-0.40364583333333337</v>
      </c>
      <c r="J76" s="55">
        <v>4.5999999999999996</v>
      </c>
      <c r="K76" s="80">
        <f>J76+Apr!K76</f>
        <v>12.4</v>
      </c>
    </row>
    <row r="77" spans="1:11" x14ac:dyDescent="0.2">
      <c r="A77" s="52" t="s">
        <v>103</v>
      </c>
      <c r="B77" s="55">
        <v>2.6</v>
      </c>
      <c r="C77" s="55">
        <f>VLOOKUP($A77,[1]May!$A:$D,4,0)</f>
        <v>2.8</v>
      </c>
      <c r="D77" s="49">
        <f>$B77/C77-1</f>
        <v>-7.1428571428571286E-2</v>
      </c>
      <c r="E77" s="55">
        <f>B77+Apr!E77</f>
        <v>8.1</v>
      </c>
      <c r="F77" s="55">
        <f>C77+Apr!F77</f>
        <v>12.899999999999999</v>
      </c>
      <c r="G77" s="49">
        <f t="shared" si="11"/>
        <v>-0.37209302325581395</v>
      </c>
      <c r="J77" s="55">
        <v>0.3</v>
      </c>
      <c r="K77" s="80">
        <f>J77+Apr!K77</f>
        <v>0.5</v>
      </c>
    </row>
    <row r="78" spans="1:11" x14ac:dyDescent="0.2">
      <c r="A78" s="52" t="s">
        <v>102</v>
      </c>
      <c r="B78" s="55">
        <v>6.7</v>
      </c>
      <c r="C78" s="55">
        <f>VLOOKUP($A78,[1]May!$A:$D,4,0)</f>
        <v>10</v>
      </c>
      <c r="D78" s="49">
        <f>$B78/C78-1</f>
        <v>-0.32999999999999996</v>
      </c>
      <c r="E78" s="55">
        <f>B78+Apr!E78</f>
        <v>15.399999999999999</v>
      </c>
      <c r="F78" s="55">
        <f>C78+Apr!F78</f>
        <v>38.200000000000003</v>
      </c>
      <c r="G78" s="49">
        <f t="shared" si="11"/>
        <v>-0.59685863874345557</v>
      </c>
      <c r="J78" s="55">
        <v>0.4</v>
      </c>
      <c r="K78" s="80">
        <f>J78+Apr!K78</f>
        <v>0.7</v>
      </c>
    </row>
    <row r="79" spans="1:11" x14ac:dyDescent="0.2">
      <c r="A79" s="51"/>
      <c r="B79" s="55"/>
      <c r="C79" s="55"/>
      <c r="D79" s="49"/>
      <c r="E79" s="55"/>
      <c r="F79" s="55"/>
      <c r="G79" s="49"/>
      <c r="J79" s="55"/>
      <c r="K79" s="80"/>
    </row>
    <row r="80" spans="1:11" x14ac:dyDescent="0.2">
      <c r="A80" s="50" t="s">
        <v>313</v>
      </c>
      <c r="B80" s="55">
        <v>3.7</v>
      </c>
      <c r="C80" s="55">
        <v>8.65</v>
      </c>
      <c r="D80" s="49">
        <f t="shared" ref="D80:D86" si="12">$B80/C80-1</f>
        <v>-0.5722543352601156</v>
      </c>
      <c r="E80" s="55">
        <f>B80+Apr!E80</f>
        <v>11.3</v>
      </c>
      <c r="F80" s="55">
        <f>C80+Apr!F80</f>
        <v>24.950000000000003</v>
      </c>
      <c r="G80" s="49">
        <f t="shared" ref="G80:G86" si="13">$E80/F80-1</f>
        <v>-0.5470941883767535</v>
      </c>
      <c r="J80" s="55">
        <v>0.3</v>
      </c>
      <c r="K80" s="80">
        <f>J80+Apr!K80</f>
        <v>0.5</v>
      </c>
    </row>
    <row r="81" spans="1:11" x14ac:dyDescent="0.2">
      <c r="A81" s="50" t="s">
        <v>314</v>
      </c>
      <c r="B81" s="55">
        <v>14.6</v>
      </c>
      <c r="C81" s="55">
        <v>8.65</v>
      </c>
      <c r="D81" s="49">
        <f t="shared" si="12"/>
        <v>0.6878612716763004</v>
      </c>
      <c r="E81" s="55">
        <f>B81+Apr!E81</f>
        <v>32.6</v>
      </c>
      <c r="F81" s="55">
        <f>C81+Apr!F81</f>
        <v>41.949999999999996</v>
      </c>
      <c r="G81" s="49">
        <f t="shared" si="13"/>
        <v>-0.22288438617401662</v>
      </c>
      <c r="J81" s="55">
        <v>0.7</v>
      </c>
      <c r="K81" s="80">
        <f>J81+Apr!K81</f>
        <v>1</v>
      </c>
    </row>
    <row r="82" spans="1:11" x14ac:dyDescent="0.2">
      <c r="A82" s="52" t="s">
        <v>148</v>
      </c>
      <c r="B82" s="55">
        <v>0.3</v>
      </c>
      <c r="C82" s="55">
        <f>VLOOKUP($A82,[1]May!$A:$D,4,0)</f>
        <v>0.4</v>
      </c>
      <c r="D82" s="49">
        <f t="shared" si="12"/>
        <v>-0.25000000000000011</v>
      </c>
      <c r="E82" s="55">
        <f>B82+Apr!E82</f>
        <v>0.8</v>
      </c>
      <c r="F82" s="55">
        <f>C82+Apr!F82</f>
        <v>1.7000000000000002</v>
      </c>
      <c r="G82" s="49">
        <f t="shared" si="13"/>
        <v>-0.52941176470588236</v>
      </c>
      <c r="J82" s="55"/>
      <c r="K82" s="80"/>
    </row>
    <row r="83" spans="1:11" x14ac:dyDescent="0.2">
      <c r="A83" s="52" t="s">
        <v>104</v>
      </c>
      <c r="B83" s="55">
        <v>2.5</v>
      </c>
      <c r="C83" s="55">
        <f>VLOOKUP($A83,[1]May!$A:$D,4,0)</f>
        <v>3.2</v>
      </c>
      <c r="D83" s="49">
        <f t="shared" si="12"/>
        <v>-0.21875</v>
      </c>
      <c r="E83" s="55">
        <f>B83+Apr!E83</f>
        <v>6.6</v>
      </c>
      <c r="F83" s="55">
        <f>C83+Apr!F83</f>
        <v>17.400000000000002</v>
      </c>
      <c r="G83" s="49">
        <f t="shared" si="13"/>
        <v>-0.62068965517241392</v>
      </c>
      <c r="J83" s="55">
        <v>0.1</v>
      </c>
      <c r="K83" s="80">
        <f>J83+Apr!K83</f>
        <v>0.1</v>
      </c>
    </row>
    <row r="84" spans="1:11" x14ac:dyDescent="0.2">
      <c r="A84" s="52" t="s">
        <v>105</v>
      </c>
      <c r="B84" s="55">
        <v>8.3000000000000007</v>
      </c>
      <c r="C84" s="55">
        <f>VLOOKUP($A84,[1]May!$A:$D,4,0)</f>
        <v>7.5</v>
      </c>
      <c r="D84" s="49">
        <f t="shared" si="12"/>
        <v>0.10666666666666669</v>
      </c>
      <c r="E84" s="55">
        <f>B84+Apr!E84</f>
        <v>16.3</v>
      </c>
      <c r="F84" s="55">
        <f>C84+Apr!F84</f>
        <v>27.200000000000003</v>
      </c>
      <c r="G84" s="49">
        <f t="shared" si="13"/>
        <v>-0.40073529411764708</v>
      </c>
      <c r="J84" s="55">
        <v>0.3</v>
      </c>
      <c r="K84" s="80">
        <f>J84+Apr!K84</f>
        <v>0.4</v>
      </c>
    </row>
    <row r="85" spans="1:11" x14ac:dyDescent="0.2">
      <c r="A85" s="52" t="s">
        <v>106</v>
      </c>
      <c r="B85" s="55">
        <v>0.8</v>
      </c>
      <c r="C85" s="55">
        <f>VLOOKUP($A85,[1]May!$A:$D,4,0)</f>
        <v>1</v>
      </c>
      <c r="D85" s="49">
        <f t="shared" si="12"/>
        <v>-0.19999999999999996</v>
      </c>
      <c r="E85" s="55">
        <f>B85+Apr!E85</f>
        <v>1.7</v>
      </c>
      <c r="F85" s="55">
        <f>C85+Apr!F85</f>
        <v>4.8000000000000007</v>
      </c>
      <c r="G85" s="49">
        <f t="shared" si="13"/>
        <v>-0.64583333333333337</v>
      </c>
      <c r="J85" s="55">
        <v>0.1</v>
      </c>
      <c r="K85" s="80">
        <f>J85+Apr!K85</f>
        <v>0.1</v>
      </c>
    </row>
    <row r="86" spans="1:11" x14ac:dyDescent="0.2">
      <c r="A86" s="52" t="s">
        <v>107</v>
      </c>
      <c r="B86" s="55">
        <v>1.3</v>
      </c>
      <c r="C86" s="55">
        <f>VLOOKUP($A86,[1]May!$A:$D,4,0)</f>
        <v>1.7</v>
      </c>
      <c r="D86" s="49">
        <f t="shared" si="12"/>
        <v>-0.23529411764705876</v>
      </c>
      <c r="E86" s="55">
        <f>B86+Apr!E86</f>
        <v>3.5999999999999996</v>
      </c>
      <c r="F86" s="55">
        <f>C86+Apr!F86</f>
        <v>5.5</v>
      </c>
      <c r="G86" s="49">
        <f t="shared" si="13"/>
        <v>-0.34545454545454557</v>
      </c>
      <c r="J86" s="55">
        <v>0.2</v>
      </c>
      <c r="K86" s="80">
        <f>J86+Apr!K86</f>
        <v>0.30000000000000004</v>
      </c>
    </row>
    <row r="87" spans="1:11" x14ac:dyDescent="0.2">
      <c r="A87" s="51"/>
      <c r="B87" s="55"/>
      <c r="C87" s="55"/>
      <c r="D87" s="49"/>
      <c r="E87" s="55"/>
      <c r="F87" s="55"/>
      <c r="G87" s="49"/>
      <c r="J87" s="55"/>
      <c r="K87" s="80"/>
    </row>
    <row r="88" spans="1:11" x14ac:dyDescent="0.2">
      <c r="A88" s="50" t="s">
        <v>73</v>
      </c>
      <c r="B88" s="55">
        <v>2</v>
      </c>
      <c r="C88" s="55">
        <f>VLOOKUP($A88,[1]May!$A:$D,4,0)</f>
        <v>4.7</v>
      </c>
      <c r="D88" s="49">
        <f>$B88/C88-1</f>
        <v>-0.57446808510638303</v>
      </c>
      <c r="E88" s="55">
        <f>B88+Apr!E88</f>
        <v>5.6</v>
      </c>
      <c r="F88" s="55">
        <f>C88+Apr!F88</f>
        <v>18.5</v>
      </c>
      <c r="G88" s="49">
        <f t="shared" ref="G88:G90" si="14">$E88/F88-1</f>
        <v>-0.69729729729729728</v>
      </c>
      <c r="J88" s="55">
        <v>0.1</v>
      </c>
      <c r="K88" s="80">
        <f>J88+Apr!K88</f>
        <v>0.2</v>
      </c>
    </row>
    <row r="89" spans="1:11" x14ac:dyDescent="0.2">
      <c r="A89" s="52" t="s">
        <v>126</v>
      </c>
      <c r="B89" s="55">
        <v>1.8</v>
      </c>
      <c r="C89" s="55">
        <f>VLOOKUP($A89,[1]May!$A:$D,4,0)</f>
        <v>3.9</v>
      </c>
      <c r="D89" s="49">
        <f>$B89/C89-1</f>
        <v>-0.53846153846153844</v>
      </c>
      <c r="E89" s="55">
        <f>B89+Apr!E89</f>
        <v>5</v>
      </c>
      <c r="F89" s="55">
        <f>C89+Apr!F89</f>
        <v>15.8</v>
      </c>
      <c r="G89" s="49">
        <f t="shared" si="14"/>
        <v>-0.68354430379746844</v>
      </c>
      <c r="J89" s="55">
        <v>0.1</v>
      </c>
      <c r="K89" s="80">
        <f>J89+Apr!K89</f>
        <v>0.2</v>
      </c>
    </row>
    <row r="90" spans="1:11" x14ac:dyDescent="0.2">
      <c r="A90" s="52" t="s">
        <v>127</v>
      </c>
      <c r="B90" s="55">
        <v>0.2</v>
      </c>
      <c r="C90" s="55">
        <f>VLOOKUP($A90,[1]May!$A:$D,4,0)</f>
        <v>0.7</v>
      </c>
      <c r="D90" s="49">
        <f>$B90/C90-1</f>
        <v>-0.71428571428571419</v>
      </c>
      <c r="E90" s="55">
        <f>B90+Apr!E90</f>
        <v>0.4</v>
      </c>
      <c r="F90" s="55">
        <f>C90+Apr!F90</f>
        <v>2.2999999999999998</v>
      </c>
      <c r="G90" s="49">
        <f t="shared" si="14"/>
        <v>-0.82608695652173914</v>
      </c>
      <c r="J90" s="55"/>
      <c r="K90" s="80"/>
    </row>
  </sheetData>
  <mergeCells count="4">
    <mergeCell ref="J8:K8"/>
    <mergeCell ref="A7:A8"/>
    <mergeCell ref="B7:C7"/>
    <mergeCell ref="E7:F7"/>
  </mergeCells>
  <conditionalFormatting sqref="J9:J90 A9:G90">
    <cfRule type="containsBlanks" dxfId="37" priority="8">
      <formula>LEN(TRIM(A9))=0</formula>
    </cfRule>
  </conditionalFormatting>
  <conditionalFormatting sqref="D9:D90 G9:G90">
    <cfRule type="cellIs" dxfId="36" priority="6" operator="lessThan">
      <formula>0</formula>
    </cfRule>
    <cfRule type="cellIs" dxfId="35" priority="7" operator="greaterThan">
      <formula>0</formula>
    </cfRule>
  </conditionalFormatting>
  <conditionalFormatting sqref="K9:K90">
    <cfRule type="containsBlanks" dxfId="34" priority="2">
      <formula>LEN(TRIM(K9))=0</formula>
    </cfRule>
  </conditionalFormatting>
  <pageMargins left="0.7" right="0.7" top="0.75" bottom="0.75" header="0.3" footer="0.3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11</vt:i4>
      </vt:variant>
    </vt:vector>
  </HeadingPairs>
  <TitlesOfParts>
    <vt:vector size="27" baseType="lpstr">
      <vt:lpstr>הודעת למס מעובדת</vt:lpstr>
      <vt:lpstr>להעתיק לכאן את הלמס הגולמי</vt:lpstr>
      <vt:lpstr>Jan</vt:lpstr>
      <vt:lpstr>מדינה לפי חודש</vt:lpstr>
      <vt:lpstr>posiiton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Apr!WPrint_Area_W</vt:lpstr>
      <vt:lpstr>Aug!WPrint_Area_W</vt:lpstr>
      <vt:lpstr>Dec!WPrint_Area_W</vt:lpstr>
      <vt:lpstr>Feb!WPrint_Area_W</vt:lpstr>
      <vt:lpstr>Jul!WPrint_Area_W</vt:lpstr>
      <vt:lpstr>Jun!WPrint_Area_W</vt:lpstr>
      <vt:lpstr>Mar!WPrint_Area_W</vt:lpstr>
      <vt:lpstr>May!WPrint_Area_W</vt:lpstr>
      <vt:lpstr>Nov!WPrint_Area_W</vt:lpstr>
      <vt:lpstr>Oct!WPrint_Area_W</vt:lpstr>
      <vt:lpstr>Sep!WPrint_Area_W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צארום יעל</dc:creator>
  <cp:lastModifiedBy>netas</cp:lastModifiedBy>
  <cp:lastPrinted>2022-03-14T06:44:52Z</cp:lastPrinted>
  <dcterms:created xsi:type="dcterms:W3CDTF">2016-01-27T06:04:04Z</dcterms:created>
  <dcterms:modified xsi:type="dcterms:W3CDTF">2022-11-10T10:21:07Z</dcterms:modified>
</cp:coreProperties>
</file>